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Чеботарь\Исполнение бюджета\2025\2 квартал\"/>
    </mc:Choice>
  </mc:AlternateContent>
  <xr:revisionPtr revIDLastSave="0" documentId="13_ncr:1_{929050CE-51DE-49E4-BE94-5C13C864AD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сточники" sheetId="8" r:id="rId1"/>
    <sheet name="Источники 2010-2011" sheetId="6" state="hidden" r:id="rId2"/>
    <sheet name="ДОЛГ 2009" sheetId="5" state="hidden" r:id="rId3"/>
  </sheets>
  <definedNames>
    <definedName name="_xlnm.Print_Titles" localSheetId="1">'Источники 2010-2011'!$9:$9</definedName>
  </definedNames>
  <calcPr calcId="191029"/>
</workbook>
</file>

<file path=xl/calcChain.xml><?xml version="1.0" encoding="utf-8"?>
<calcChain xmlns="http://schemas.openxmlformats.org/spreadsheetml/2006/main">
  <c r="C9" i="8" l="1"/>
  <c r="C8" i="8" s="1"/>
  <c r="D9" i="8" l="1"/>
  <c r="D8" i="8" s="1"/>
  <c r="D19" i="6"/>
  <c r="D18" i="6" s="1"/>
  <c r="D15" i="6"/>
  <c r="C19" i="6"/>
  <c r="D21" i="6" s="1"/>
  <c r="D20" i="6" s="1"/>
  <c r="D25" i="6"/>
  <c r="D33" i="6"/>
  <c r="D32" i="6"/>
  <c r="D31" i="6" s="1"/>
  <c r="D44" i="6"/>
  <c r="D43" i="6" s="1"/>
  <c r="D13" i="6"/>
  <c r="D23" i="6"/>
  <c r="D29" i="6"/>
  <c r="D28" i="6" s="1"/>
  <c r="D36" i="6"/>
  <c r="D40" i="6"/>
  <c r="C21" i="6"/>
  <c r="C20" i="6" s="1"/>
  <c r="C15" i="6"/>
  <c r="C25" i="6"/>
  <c r="C33" i="6"/>
  <c r="C32" i="6" s="1"/>
  <c r="C31" i="6" s="1"/>
  <c r="C44" i="6"/>
  <c r="C43" i="6" s="1"/>
  <c r="C13" i="6"/>
  <c r="C23" i="6"/>
  <c r="C29" i="6"/>
  <c r="C28" i="6" s="1"/>
  <c r="C36" i="6"/>
  <c r="C40" i="6"/>
  <c r="F6" i="5"/>
  <c r="F7" i="5"/>
  <c r="F8" i="5"/>
  <c r="B9" i="5"/>
  <c r="B20" i="5" s="1"/>
  <c r="B23" i="5" s="1"/>
  <c r="B37" i="5" s="1"/>
  <c r="C9" i="5"/>
  <c r="C20" i="5" s="1"/>
  <c r="D9" i="5"/>
  <c r="D20" i="5" s="1"/>
  <c r="D23" i="5" s="1"/>
  <c r="D37" i="5" s="1"/>
  <c r="D40" i="5" s="1"/>
  <c r="E9" i="5"/>
  <c r="E20" i="5" s="1"/>
  <c r="E23" i="5" s="1"/>
  <c r="F21" i="5"/>
  <c r="F38" i="5"/>
  <c r="E14" i="5"/>
  <c r="C18" i="6" l="1"/>
  <c r="C12" i="6"/>
  <c r="C22" i="6"/>
  <c r="F9" i="5"/>
  <c r="E12" i="5" s="1"/>
  <c r="D35" i="6"/>
  <c r="D34" i="6" s="1"/>
  <c r="D22" i="6"/>
  <c r="C35" i="6"/>
  <c r="C22" i="5"/>
  <c r="F22" i="5" s="1"/>
  <c r="B40" i="5"/>
  <c r="C34" i="6"/>
  <c r="C27" i="6" s="1"/>
  <c r="E37" i="5"/>
  <c r="E40" i="5" s="1"/>
  <c r="E44" i="5" s="1"/>
  <c r="E27" i="5"/>
  <c r="D27" i="6"/>
  <c r="D55" i="6"/>
  <c r="D54" i="6" s="1"/>
  <c r="D53" i="6" s="1"/>
  <c r="D52" i="6" s="1"/>
  <c r="D17" i="6"/>
  <c r="F20" i="5"/>
  <c r="D51" i="6"/>
  <c r="D50" i="6" s="1"/>
  <c r="D49" i="6" s="1"/>
  <c r="D48" i="6" s="1"/>
  <c r="D12" i="6"/>
  <c r="E13" i="5"/>
  <c r="C55" i="6"/>
  <c r="C54" i="6" s="1"/>
  <c r="C53" i="6" s="1"/>
  <c r="C52" i="6" s="1"/>
  <c r="C17" i="6"/>
  <c r="C51" i="6" l="1"/>
  <c r="C50" i="6" s="1"/>
  <c r="C49" i="6" s="1"/>
  <c r="C48" i="6" s="1"/>
  <c r="C23" i="5"/>
  <c r="C37" i="5" s="1"/>
  <c r="F23" i="5"/>
  <c r="E26" i="5" s="1"/>
  <c r="E28" i="5"/>
  <c r="C47" i="6"/>
  <c r="C11" i="6"/>
  <c r="D11" i="6"/>
  <c r="D47" i="6"/>
  <c r="C39" i="5" l="1"/>
  <c r="F37" i="5"/>
  <c r="E45" i="5" l="1"/>
  <c r="F39" i="5"/>
  <c r="F40" i="5" s="1"/>
  <c r="E43" i="5" s="1"/>
  <c r="C4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Татьяна Сморкалова</author>
  </authors>
  <commentList>
    <comment ref="C26" authorId="0" shapeId="0" xr:uid="{00000000-0006-0000-0100-000001000000}">
      <text>
        <r>
          <rPr>
            <b/>
            <sz val="12"/>
            <color indexed="81"/>
            <rFont val="Tahoma"/>
            <family val="2"/>
            <charset val="204"/>
          </rPr>
          <t>в случае, если задолженность будет не погашена в 2008 г.</t>
        </r>
      </text>
    </comment>
  </commentList>
</comments>
</file>

<file path=xl/sharedStrings.xml><?xml version="1.0" encoding="utf-8"?>
<sst xmlns="http://schemas.openxmlformats.org/spreadsheetml/2006/main" count="168" uniqueCount="142">
  <si>
    <t>к Закону Кировской области</t>
  </si>
  <si>
    <t>Наименование показателя</t>
  </si>
  <si>
    <t>Код бюджетной классификации</t>
  </si>
  <si>
    <t>ИСТОЧНИКИ ВНУТРЕННЕГО ФИНАНСИРОВАНИЯ ДЕФИЦИТОВ БЮДЖЕТОВ</t>
  </si>
  <si>
    <t>000 01 00 00 00 00 0000 000</t>
  </si>
  <si>
    <t>Государственные   (муниципальные)   ценные   бумаги,   номинальная стоимость которых указана в валюте Российской Федерации</t>
  </si>
  <si>
    <t>000 01 01 00 00 00 0000 000</t>
  </si>
  <si>
    <t>000 01 01 00 00 00 0000 700</t>
  </si>
  <si>
    <t>812 01 01 00 00 02 0000 710</t>
  </si>
  <si>
    <t>Погашение государственных (муниципальных) ценных бумаг, номинальная стоимость которых указана в валюте Российской Федерации</t>
  </si>
  <si>
    <t>000 01 01 00 00 00 0000 800</t>
  </si>
  <si>
    <t>812 01 01 00 00 02 0000 810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</si>
  <si>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</si>
  <si>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</si>
  <si>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</si>
  <si>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</si>
  <si>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бюджетом субъекта Российской Федерации в валюте Российской Федерации</t>
  </si>
  <si>
    <t>812 01 02 00 00 02 0000 710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</si>
  <si>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</si>
  <si>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</si>
  <si>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бюджетом субъекта Российской Федерации кредитов от кредитных организаций в валюте Российской Федерации</t>
  </si>
  <si>
    <t>812 01 02 00 00 02 0000 810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</si>
  <si>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</si>
  <si>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</si>
  <si>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000 01 03 00 00 00 0000 700</t>
  </si>
  <si>
    <t>Полученные кредитов от других бюджетов бюджетной системы Российской Федерации бюджетом субъекта Российской Федерации в валюте Российской Федерации</t>
  </si>
  <si>
    <t>812 01 03 00 00 02 0000 710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</si>
  <si>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</si>
  <si>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000 01 03 00 00 00 0000 800</t>
  </si>
  <si>
    <t>812 01 03 00 00 02 0000 810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</si>
  <si>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</si>
  <si>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</si>
  <si>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</si>
  <si>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</si>
  <si>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</si>
  <si>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</si>
  <si>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субъекта Российской Федерации</t>
  </si>
  <si>
    <t>819 01 06 01 00 02 0000 630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</si>
  <si>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</si>
  <si>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</si>
  <si>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>000 01 06 04 00 00 0000 800</t>
  </si>
  <si>
    <t>812 01 06 04 00 02 0000 810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</si>
  <si>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</si>
  <si>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</si>
  <si>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</si>
  <si>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</si>
  <si>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812 01 06 05 01 02 0000 640</t>
  </si>
  <si>
    <t>Возврат лизинговых платежей от лизинговых компаний по договорам лизинга, заключенным до 2006 года,  для поставки субъектам агропромышленного комплекса области машин, оборудования и племенных животных за счёт средств областного бюджета</t>
  </si>
  <si>
    <t>812 01 06 05 02 02 0000 640</t>
  </si>
  <si>
    <t>Возврат бюджетных кредитов, предоставленных бюджетам муниципальных образований Кировской области из областного бюджета</t>
  </si>
  <si>
    <t xml:space="preserve">Предоставление бюджетных кредитов внутри страны в валюте Российской Федерации </t>
  </si>
  <si>
    <t>000 01 06 05 00 00 0000 500</t>
  </si>
  <si>
    <t>Предоставление бюджетных кредитов другим бюджетам бюджетной системы Российской Федерации из бюджета субъекта Российской Федерации в валюте Российской Федерации</t>
  </si>
  <si>
    <t>812 01 06 05 02 02 0000 540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</si>
  <si>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</si>
  <si>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</si>
  <si>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</si>
  <si>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</si>
  <si>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</si>
  <si>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</si>
  <si>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</si>
  <si>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</si>
  <si>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бюджета субъекта Российской Федерации</t>
  </si>
  <si>
    <t>812 01 05 02 01 02 0000 510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</si>
  <si>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</si>
  <si>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</si>
  <si>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</si>
  <si>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</si>
  <si>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</si>
  <si>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</si>
  <si>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бюджета субъекта Российской Федерации</t>
  </si>
  <si>
    <t>812 01 05 02 01 02 0000 610</t>
  </si>
  <si>
    <t>ИТОГО</t>
  </si>
  <si>
    <t>Объём обязательств на начало года</t>
  </si>
  <si>
    <t>2009 год</t>
  </si>
  <si>
    <t>2010 год</t>
  </si>
  <si>
    <t xml:space="preserve">РАСЧЁТ ПРЕДЕЛЬНОГО ОБЪЁМА ГОСУДАРСТВЕННОГО ДОЛГА КИРОВСКОЙ ОБЛАСТИ  </t>
  </si>
  <si>
    <t>Показатели</t>
  </si>
  <si>
    <t>Долговые ценные бумаги Кировской области</t>
  </si>
  <si>
    <t>Кредиты кредитных организаций</t>
  </si>
  <si>
    <t>Долговые обязательства перед федеральным бюджетом</t>
  </si>
  <si>
    <t>Государственные гарантии Кировской области</t>
  </si>
  <si>
    <t>Показатели областного бюджета</t>
  </si>
  <si>
    <t>Расчётная величина</t>
  </si>
  <si>
    <t>Предел</t>
  </si>
  <si>
    <t xml:space="preserve">  в том числе верхний предел долга по государственным гарантиям Кировской области</t>
  </si>
  <si>
    <t>Привлечение обязательств в 2009 году</t>
  </si>
  <si>
    <t>Гашение обязательств в 2009 году</t>
  </si>
  <si>
    <t xml:space="preserve">Объём обязательств на конец 2009 года </t>
  </si>
  <si>
    <t>Привлечение обязательств в 2010 году</t>
  </si>
  <si>
    <t>Гашение обязательств в 2010 году</t>
  </si>
  <si>
    <t xml:space="preserve">Объём обязательств на конец 2010 года </t>
  </si>
  <si>
    <t>Верхний предел государственного внутреннего долга Кировской области по состоянию на 01.01.2010</t>
  </si>
  <si>
    <t>Предельный объём государственного долга Кировской области на 2009 финансовый год</t>
  </si>
  <si>
    <t>Верхний предел государственного внутреннего долга Кировской области по состоянию на 01.01.2011</t>
  </si>
  <si>
    <t>Предельный объём государственного долга Кировской области на 2010 финансовый год</t>
  </si>
  <si>
    <t>Источники</t>
  </si>
  <si>
    <t>Сумма  (тыс.рублей)</t>
  </si>
  <si>
    <t>Бюджетные кредиты от других бюджетов бюджетной системы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</si>
  <si>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</t>
  </si>
  <si>
    <t>Исполнение государственных гарантий субъекта Российской Федерации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</t>
  </si>
  <si>
    <t>Возврат бюджетных кредитов, предоставленных юридическим лицам из бюджета субъекта Российской Федерации в валюте Российской Федерации</t>
  </si>
  <si>
    <t>Возврат бюджетных кредитов, предоставленных из областного бюджета юридическим лицам до 2008 года</t>
  </si>
  <si>
    <t>812 01 06 05 01 02 0100 640</t>
  </si>
  <si>
    <t>Поступление денежных средств от юридических лиц в качестве возмещения гаранту в порядке регресса сумм, уплаченных гарантом во исполнение обязательств по гарантии</t>
  </si>
  <si>
    <t>812 01 06 05 01 02 0300 640</t>
  </si>
  <si>
    <t>812 01 06 05 01 02 0400 640</t>
  </si>
  <si>
    <t>Возврат бюджетных кредитов, предоставленных другим бюджетам бюджетной системы Российской Федерации из бюджета субъекта Российской Федерации в валюте Российской Федерации</t>
  </si>
  <si>
    <t>812 01 06 05 02 02 0100 640</t>
  </si>
  <si>
    <t>Поступление денежных средств от  бюджетов муниципальных образований Кировской области в качестве возмещения гаранту в порядке регресса сумм, уплаченных гарантом во исполнение обязательств по гарантии</t>
  </si>
  <si>
    <t>812 01 06 05 02 02 0200 640</t>
  </si>
  <si>
    <t>Предоставление бюджетных кредитов бюджетам муниципальных образований Кировской области из областного бюджета</t>
  </si>
  <si>
    <t>812 01 06 05 02 02 0100 540</t>
  </si>
  <si>
    <t>2011 год</t>
  </si>
  <si>
    <t xml:space="preserve"> на 2009 - 2011 плановый период</t>
  </si>
  <si>
    <t xml:space="preserve">Приложение </t>
  </si>
  <si>
    <t>«Об областном бюджете на 2009 год</t>
  </si>
  <si>
    <t>и плановый период 2010 и 2011 годов»</t>
  </si>
  <si>
    <t xml:space="preserve">финансирования дефицита областного бюджетаплановый </t>
  </si>
  <si>
    <t>на плановый период 2010 и 2011 годов</t>
  </si>
  <si>
    <t>Привлечение обязательств в 2011 году</t>
  </si>
  <si>
    <t>Гашение обязательств в 2011 году</t>
  </si>
  <si>
    <t xml:space="preserve">Объём обязательств на конец 2011 года </t>
  </si>
  <si>
    <t>Верхний предел государственного внутреннего долга Кировской области по состоянию на 01.01.2012</t>
  </si>
  <si>
    <t>Предельный объём государственного долга Кировской области на 2011 финансовый год</t>
  </si>
  <si>
    <r>
      <t>Размещение государственных   (муниципальных)   ценных бумаг,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номинальная стоимость которых указана в валюте Российской Федерации</t>
    </r>
    <r>
      <rPr>
        <b/>
        <sz val="14"/>
        <rFont val="Times New Roman"/>
        <family val="1"/>
        <charset val="204"/>
      </rPr>
      <t xml:space="preserve"> </t>
    </r>
  </si>
  <si>
    <r>
      <t>Размещение государственных ценных бумаг субъекта Российской Федерации</t>
    </r>
    <r>
      <rPr>
        <b/>
        <sz val="14"/>
        <rFont val="Times New Roman"/>
        <family val="1"/>
        <charset val="204"/>
      </rPr>
      <t xml:space="preserve">, </t>
    </r>
    <r>
      <rPr>
        <sz val="14"/>
        <rFont val="Times New Roman"/>
        <family val="1"/>
        <charset val="204"/>
      </rPr>
      <t>номинальная стоимость которых указана в валюте Российской Федерации</t>
    </r>
  </si>
  <si>
    <r>
      <t>Погашение государственных ценных бумаг субъекта Российской Федерации</t>
    </r>
    <r>
      <rPr>
        <b/>
        <sz val="14"/>
        <rFont val="Times New Roman"/>
        <family val="1"/>
        <charset val="204"/>
      </rPr>
      <t xml:space="preserve">,   </t>
    </r>
    <r>
      <rPr>
        <sz val="14"/>
        <rFont val="Times New Roman"/>
        <family val="1"/>
        <charset val="204"/>
      </rPr>
      <t>номинальная стоимость которых указана в валюте Российской Федерации</t>
    </r>
  </si>
  <si>
    <r>
      <t>Погашение бюджетом субъекта Российской Федерации кредитов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от других бюджетов бюджетной системы Российской Федерации в валюте Российской Федерации</t>
    </r>
  </si>
  <si>
    <t>Наименование</t>
  </si>
  <si>
    <t>Источники финансирования дефицита районного бюджета</t>
  </si>
  <si>
    <t>Источники внутреннего финансирования дефицита районного бюджета</t>
  </si>
  <si>
    <t>Разница между привлеченными и погашенными муниципальным районом в валюте Российской Федерации кредитами кредитных организаций</t>
  </si>
  <si>
    <t>Изменение остатков средств на счетах по учету средств бюджета муниципального района  в течение соответствующего финансового года</t>
  </si>
  <si>
    <t>Источники внешнего финансирования дефицита районного бюджета</t>
  </si>
  <si>
    <t>Исполнение по источникам</t>
  </si>
  <si>
    <t xml:space="preserve">                                 </t>
  </si>
  <si>
    <t>Приложение № 6</t>
  </si>
  <si>
    <t>Утверждено</t>
  </si>
  <si>
    <t>Исполнено</t>
  </si>
  <si>
    <t>тыс. рублей</t>
  </si>
  <si>
    <t>финансирования дефицита бюджета муниципального района за 1 полугодие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</si>
</sst>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Arial Cyr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/>
    <xf numFmtId="164" fontId="5" fillId="0" borderId="1" xfId="0" applyNumberFormat="1" applyFont="1" applyBorder="1"/>
    <xf numFmtId="0" fontId="1" fillId="0" borderId="0" xfId="0" applyFont="1" applyAlignment="1">
      <alignment wrapText="1"/>
    </xf>
    <xf numFmtId="164" fontId="3" fillId="0" borderId="1" xfId="0" applyNumberFormat="1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0" xfId="0" applyNumberFormat="1" applyFont="1"/>
    <xf numFmtId="0" fontId="4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64" fontId="4" fillId="0" borderId="6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164" fontId="9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vertical="center"/>
    </xf>
    <xf numFmtId="164" fontId="10" fillId="0" borderId="1" xfId="0" applyNumberFormat="1" applyFont="1" applyBorder="1"/>
    <xf numFmtId="164" fontId="1" fillId="0" borderId="1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indent="3"/>
    </xf>
    <xf numFmtId="0" fontId="4" fillId="0" borderId="0" xfId="0" applyFont="1" applyAlignment="1">
      <alignment horizontal="left" indent="13"/>
    </xf>
    <xf numFmtId="164" fontId="4" fillId="0" borderId="0" xfId="0" applyNumberFormat="1" applyFont="1" applyAlignment="1">
      <alignment horizontal="left" indent="13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64" fontId="4" fillId="0" borderId="4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164" fontId="7" fillId="0" borderId="3" xfId="0" applyNumberFormat="1" applyFont="1" applyBorder="1" applyAlignment="1">
      <alignment horizontal="center" vertical="top" wrapText="1"/>
    </xf>
    <xf numFmtId="164" fontId="4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0" fontId="4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9" xfId="0" applyFont="1" applyBorder="1" applyAlignment="1">
      <alignment horizontal="left" indent="1"/>
    </xf>
    <xf numFmtId="0" fontId="1" fillId="0" borderId="10" xfId="0" applyFont="1" applyBorder="1" applyAlignment="1">
      <alignment horizontal="left" indent="1"/>
    </xf>
    <xf numFmtId="0" fontId="1" fillId="0" borderId="11" xfId="0" applyFont="1" applyBorder="1" applyAlignment="1">
      <alignment horizontal="left" inden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2"/>
  <sheetViews>
    <sheetView tabSelected="1" workbookViewId="0">
      <selection activeCell="D11" sqref="D11"/>
    </sheetView>
  </sheetViews>
  <sheetFormatPr defaultRowHeight="18.75" x14ac:dyDescent="0.3"/>
  <cols>
    <col min="1" max="1" width="51" style="10" customWidth="1"/>
    <col min="2" max="2" width="40.140625" style="12" customWidth="1"/>
    <col min="3" max="3" width="16" style="12" customWidth="1"/>
    <col min="4" max="4" width="16.28515625" style="12" customWidth="1"/>
    <col min="5" max="5" width="9.140625" style="11" customWidth="1"/>
    <col min="6" max="16384" width="9.140625" style="11"/>
  </cols>
  <sheetData>
    <row r="1" spans="1:4" x14ac:dyDescent="0.3">
      <c r="B1" s="10" t="s">
        <v>136</v>
      </c>
      <c r="C1" s="10" t="s">
        <v>137</v>
      </c>
      <c r="D1" s="10"/>
    </row>
    <row r="2" spans="1:4" x14ac:dyDescent="0.3">
      <c r="B2" s="48"/>
      <c r="C2" s="48"/>
      <c r="D2" s="48"/>
    </row>
    <row r="3" spans="1:4" x14ac:dyDescent="0.3">
      <c r="B3" s="48"/>
      <c r="C3" s="48"/>
      <c r="D3" s="10"/>
    </row>
    <row r="4" spans="1:4" ht="24.75" customHeight="1" x14ac:dyDescent="0.3">
      <c r="A4" s="57" t="s">
        <v>135</v>
      </c>
      <c r="B4" s="57"/>
      <c r="C4" s="57"/>
      <c r="D4" s="57"/>
    </row>
    <row r="5" spans="1:4" x14ac:dyDescent="0.3">
      <c r="A5" s="57" t="s">
        <v>141</v>
      </c>
      <c r="B5" s="57"/>
      <c r="C5" s="57"/>
      <c r="D5" s="57"/>
    </row>
    <row r="6" spans="1:4" ht="21" customHeight="1" x14ac:dyDescent="0.3">
      <c r="D6" s="13" t="s">
        <v>140</v>
      </c>
    </row>
    <row r="7" spans="1:4" x14ac:dyDescent="0.2">
      <c r="A7" s="58" t="s">
        <v>129</v>
      </c>
      <c r="B7" s="59"/>
      <c r="C7" s="52" t="s">
        <v>138</v>
      </c>
      <c r="D7" s="49" t="s">
        <v>139</v>
      </c>
    </row>
    <row r="8" spans="1:4" x14ac:dyDescent="0.2">
      <c r="A8" s="53" t="s">
        <v>130</v>
      </c>
      <c r="B8" s="54"/>
      <c r="C8" s="50">
        <f>C9</f>
        <v>16121.2</v>
      </c>
      <c r="D8" s="50">
        <f>D9</f>
        <v>-11352</v>
      </c>
    </row>
    <row r="9" spans="1:4" x14ac:dyDescent="0.2">
      <c r="A9" s="53" t="s">
        <v>131</v>
      </c>
      <c r="B9" s="54"/>
      <c r="C9" s="50">
        <f>C10+C11</f>
        <v>16121.2</v>
      </c>
      <c r="D9" s="50">
        <f>D10+D11</f>
        <v>-11352</v>
      </c>
    </row>
    <row r="10" spans="1:4" ht="35.25" customHeight="1" x14ac:dyDescent="0.2">
      <c r="A10" s="55" t="s">
        <v>132</v>
      </c>
      <c r="B10" s="56"/>
      <c r="C10" s="51">
        <v>0</v>
      </c>
      <c r="D10" s="51">
        <v>0</v>
      </c>
    </row>
    <row r="11" spans="1:4" ht="35.25" customHeight="1" x14ac:dyDescent="0.2">
      <c r="A11" s="55" t="s">
        <v>133</v>
      </c>
      <c r="B11" s="56"/>
      <c r="C11" s="51">
        <v>16121.2</v>
      </c>
      <c r="D11" s="51">
        <v>-11352</v>
      </c>
    </row>
    <row r="12" spans="1:4" x14ac:dyDescent="0.2">
      <c r="A12" s="53" t="s">
        <v>134</v>
      </c>
      <c r="B12" s="54"/>
      <c r="C12" s="50">
        <v>0</v>
      </c>
      <c r="D12" s="50">
        <v>0</v>
      </c>
    </row>
  </sheetData>
  <mergeCells count="8">
    <mergeCell ref="A9:B9"/>
    <mergeCell ref="A10:B10"/>
    <mergeCell ref="A11:B11"/>
    <mergeCell ref="A12:B12"/>
    <mergeCell ref="A4:D4"/>
    <mergeCell ref="A5:D5"/>
    <mergeCell ref="A7:B7"/>
    <mergeCell ref="A8:B8"/>
  </mergeCells>
  <pageMargins left="1.1811023622047245" right="0.39370078740157483" top="0.98425196850393704" bottom="0.78740157480314965" header="0.59055118110236227" footer="0.35433070866141736"/>
  <pageSetup paperSize="9" scale="70" orientation="portrait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D55"/>
  <sheetViews>
    <sheetView workbookViewId="0">
      <selection activeCell="B12" sqref="B12"/>
    </sheetView>
  </sheetViews>
  <sheetFormatPr defaultRowHeight="12.75" x14ac:dyDescent="0.2"/>
  <cols>
    <col min="1" max="1" width="42.85546875" style="11" customWidth="1"/>
    <col min="2" max="2" width="35.28515625" style="31" customWidth="1"/>
    <col min="3" max="3" width="18.42578125" style="31" customWidth="1"/>
    <col min="4" max="4" width="15.28515625" style="11" customWidth="1"/>
    <col min="5" max="16384" width="9.140625" style="11"/>
  </cols>
  <sheetData>
    <row r="1" spans="1:4" ht="18.75" x14ac:dyDescent="0.3">
      <c r="A1" s="10"/>
      <c r="B1" s="39" t="s">
        <v>115</v>
      </c>
    </row>
    <row r="2" spans="1:4" ht="18.75" x14ac:dyDescent="0.3">
      <c r="A2" s="10"/>
      <c r="B2" s="39" t="s">
        <v>0</v>
      </c>
    </row>
    <row r="3" spans="1:4" ht="18.75" x14ac:dyDescent="0.3">
      <c r="A3" s="10"/>
      <c r="B3" s="39" t="s">
        <v>116</v>
      </c>
    </row>
    <row r="4" spans="1:4" ht="18.75" x14ac:dyDescent="0.3">
      <c r="A4" s="10"/>
      <c r="B4" s="40" t="s">
        <v>117</v>
      </c>
      <c r="D4" s="38"/>
    </row>
    <row r="5" spans="1:4" ht="32.25" customHeight="1" x14ac:dyDescent="0.3">
      <c r="A5" s="57" t="s">
        <v>96</v>
      </c>
      <c r="B5" s="57"/>
      <c r="C5" s="57"/>
      <c r="D5" s="57"/>
    </row>
    <row r="6" spans="1:4" ht="18.75" x14ac:dyDescent="0.3">
      <c r="A6" s="57" t="s">
        <v>118</v>
      </c>
      <c r="B6" s="57"/>
      <c r="C6" s="57"/>
      <c r="D6" s="57"/>
    </row>
    <row r="7" spans="1:4" ht="18.75" x14ac:dyDescent="0.3">
      <c r="A7" s="57" t="s">
        <v>119</v>
      </c>
      <c r="B7" s="57"/>
      <c r="C7" s="57"/>
      <c r="D7" s="57"/>
    </row>
    <row r="8" spans="1:4" ht="21" customHeight="1" x14ac:dyDescent="0.3">
      <c r="A8" s="10"/>
      <c r="B8" s="12"/>
      <c r="C8" s="13"/>
    </row>
    <row r="9" spans="1:4" s="14" customFormat="1" ht="21" customHeight="1" x14ac:dyDescent="0.2">
      <c r="A9" s="61" t="s">
        <v>1</v>
      </c>
      <c r="B9" s="61" t="s">
        <v>2</v>
      </c>
      <c r="C9" s="60" t="s">
        <v>97</v>
      </c>
      <c r="D9" s="60"/>
    </row>
    <row r="10" spans="1:4" s="14" customFormat="1" ht="23.25" customHeight="1" thickBot="1" x14ac:dyDescent="0.25">
      <c r="A10" s="62"/>
      <c r="B10" s="62"/>
      <c r="C10" s="32" t="s">
        <v>75</v>
      </c>
      <c r="D10" s="32" t="s">
        <v>113</v>
      </c>
    </row>
    <row r="11" spans="1:4" ht="61.5" customHeight="1" thickBot="1" x14ac:dyDescent="0.25">
      <c r="A11" s="15" t="s">
        <v>3</v>
      </c>
      <c r="B11" s="16" t="s">
        <v>4</v>
      </c>
      <c r="C11" s="17" t="e">
        <f>C12+C17+C22+C27+C46</f>
        <v>#REF!</v>
      </c>
      <c r="D11" s="17">
        <f>D12+D17+D22+D27+D46</f>
        <v>2561771.399999999</v>
      </c>
    </row>
    <row r="12" spans="1:4" ht="95.25" customHeight="1" x14ac:dyDescent="0.2">
      <c r="A12" s="18" t="s">
        <v>5</v>
      </c>
      <c r="B12" s="19" t="s">
        <v>6</v>
      </c>
      <c r="C12" s="20">
        <f>C13-C15</f>
        <v>0</v>
      </c>
      <c r="D12" s="20">
        <f>D13-D15</f>
        <v>0</v>
      </c>
    </row>
    <row r="13" spans="1:4" ht="98.25" hidden="1" customHeight="1" x14ac:dyDescent="0.2">
      <c r="A13" s="41" t="s">
        <v>125</v>
      </c>
      <c r="B13" s="21" t="s">
        <v>7</v>
      </c>
      <c r="C13" s="22">
        <f>C14</f>
        <v>0</v>
      </c>
      <c r="D13" s="22">
        <f>D14</f>
        <v>0</v>
      </c>
    </row>
    <row r="14" spans="1:4" ht="94.5" hidden="1" customHeight="1" x14ac:dyDescent="0.2">
      <c r="A14" s="41" t="s">
        <v>126</v>
      </c>
      <c r="B14" s="23" t="s">
        <v>8</v>
      </c>
      <c r="C14" s="22">
        <v>0</v>
      </c>
      <c r="D14" s="22">
        <v>0</v>
      </c>
    </row>
    <row r="15" spans="1:4" ht="96" customHeight="1" x14ac:dyDescent="0.2">
      <c r="A15" s="41" t="s">
        <v>9</v>
      </c>
      <c r="B15" s="21" t="s">
        <v>10</v>
      </c>
      <c r="C15" s="22">
        <f>C16</f>
        <v>0</v>
      </c>
      <c r="D15" s="22">
        <f>D16</f>
        <v>0</v>
      </c>
    </row>
    <row r="16" spans="1:4" ht="94.5" customHeight="1" thickBot="1" x14ac:dyDescent="0.25">
      <c r="A16" s="42" t="s">
        <v>127</v>
      </c>
      <c r="B16" s="24" t="s">
        <v>11</v>
      </c>
      <c r="C16" s="43">
        <v>0</v>
      </c>
      <c r="D16" s="43">
        <v>0</v>
      </c>
    </row>
    <row r="17" spans="1:4" ht="60" customHeight="1" x14ac:dyDescent="0.2">
      <c r="A17" s="18" t="s">
        <v>12</v>
      </c>
      <c r="B17" s="19" t="s">
        <v>13</v>
      </c>
      <c r="C17" s="20" t="e">
        <f>C18-C20</f>
        <v>#REF!</v>
      </c>
      <c r="D17" s="20">
        <f>D18-D20</f>
        <v>1982796.9999999991</v>
      </c>
    </row>
    <row r="18" spans="1:4" ht="61.5" customHeight="1" x14ac:dyDescent="0.2">
      <c r="A18" s="25" t="s">
        <v>14</v>
      </c>
      <c r="B18" s="21" t="s">
        <v>15</v>
      </c>
      <c r="C18" s="22">
        <f>C19</f>
        <v>6990548.2000000002</v>
      </c>
      <c r="D18" s="22">
        <f>D19</f>
        <v>8973345.1999999993</v>
      </c>
    </row>
    <row r="19" spans="1:4" ht="75.75" customHeight="1" x14ac:dyDescent="0.2">
      <c r="A19" s="25" t="s">
        <v>16</v>
      </c>
      <c r="B19" s="23" t="s">
        <v>17</v>
      </c>
      <c r="C19" s="22">
        <f>6969288.4+21259.8</f>
        <v>6990548.2000000002</v>
      </c>
      <c r="D19" s="22">
        <f>8892461+80884.2</f>
        <v>8973345.1999999993</v>
      </c>
    </row>
    <row r="20" spans="1:4" ht="78" customHeight="1" x14ac:dyDescent="0.2">
      <c r="A20" s="25" t="s">
        <v>18</v>
      </c>
      <c r="B20" s="21" t="s">
        <v>19</v>
      </c>
      <c r="C20" s="22" t="e">
        <f>C21</f>
        <v>#REF!</v>
      </c>
      <c r="D20" s="22">
        <f>D21</f>
        <v>6990548.2000000002</v>
      </c>
    </row>
    <row r="21" spans="1:4" ht="77.25" customHeight="1" thickBot="1" x14ac:dyDescent="0.25">
      <c r="A21" s="26" t="s">
        <v>20</v>
      </c>
      <c r="B21" s="24" t="s">
        <v>21</v>
      </c>
      <c r="C21" s="43" t="e">
        <f>#REF!</f>
        <v>#REF!</v>
      </c>
      <c r="D21" s="43">
        <f>C19</f>
        <v>6990548.2000000002</v>
      </c>
    </row>
    <row r="22" spans="1:4" ht="58.5" hidden="1" customHeight="1" x14ac:dyDescent="0.2">
      <c r="A22" s="18" t="s">
        <v>98</v>
      </c>
      <c r="B22" s="19" t="s">
        <v>22</v>
      </c>
      <c r="C22" s="20">
        <f>C23-C25</f>
        <v>0</v>
      </c>
      <c r="D22" s="20">
        <f>D23-D25</f>
        <v>0</v>
      </c>
    </row>
    <row r="23" spans="1:4" ht="78.75" hidden="1" customHeight="1" x14ac:dyDescent="0.2">
      <c r="A23" s="25" t="s">
        <v>23</v>
      </c>
      <c r="B23" s="21" t="s">
        <v>24</v>
      </c>
      <c r="C23" s="22">
        <f>C24</f>
        <v>0</v>
      </c>
      <c r="D23" s="22">
        <f>D24</f>
        <v>0</v>
      </c>
    </row>
    <row r="24" spans="1:4" ht="93" hidden="1" customHeight="1" x14ac:dyDescent="0.2">
      <c r="A24" s="25" t="s">
        <v>25</v>
      </c>
      <c r="B24" s="23" t="s">
        <v>26</v>
      </c>
      <c r="C24" s="22">
        <v>0</v>
      </c>
      <c r="D24" s="22">
        <v>0</v>
      </c>
    </row>
    <row r="25" spans="1:4" ht="94.5" hidden="1" customHeight="1" x14ac:dyDescent="0.2">
      <c r="A25" s="25" t="s">
        <v>27</v>
      </c>
      <c r="B25" s="21" t="s">
        <v>28</v>
      </c>
      <c r="C25" s="22">
        <f>C26</f>
        <v>0</v>
      </c>
      <c r="D25" s="22">
        <f>D26</f>
        <v>0</v>
      </c>
    </row>
    <row r="26" spans="1:4" ht="96.75" hidden="1" customHeight="1" thickBot="1" x14ac:dyDescent="0.25">
      <c r="A26" s="26" t="s">
        <v>128</v>
      </c>
      <c r="B26" s="24" t="s">
        <v>29</v>
      </c>
      <c r="C26" s="43">
        <v>0</v>
      </c>
      <c r="D26" s="43">
        <v>0</v>
      </c>
    </row>
    <row r="27" spans="1:4" ht="61.5" customHeight="1" thickBot="1" x14ac:dyDescent="0.25">
      <c r="A27" s="15" t="s">
        <v>30</v>
      </c>
      <c r="B27" s="16" t="s">
        <v>31</v>
      </c>
      <c r="C27" s="17">
        <f>C28-C31+C34</f>
        <v>92418.6</v>
      </c>
      <c r="D27" s="17">
        <f>D28-D31+D34</f>
        <v>78974.399999999994</v>
      </c>
    </row>
    <row r="28" spans="1:4" ht="76.5" customHeight="1" x14ac:dyDescent="0.2">
      <c r="A28" s="18" t="s">
        <v>32</v>
      </c>
      <c r="B28" s="19" t="s">
        <v>33</v>
      </c>
      <c r="C28" s="20">
        <f>C29</f>
        <v>78000</v>
      </c>
      <c r="D28" s="20">
        <f>D29</f>
        <v>78000</v>
      </c>
    </row>
    <row r="29" spans="1:4" ht="78.75" customHeight="1" x14ac:dyDescent="0.2">
      <c r="A29" s="25" t="s">
        <v>34</v>
      </c>
      <c r="B29" s="21" t="s">
        <v>35</v>
      </c>
      <c r="C29" s="22">
        <f>C30</f>
        <v>78000</v>
      </c>
      <c r="D29" s="22">
        <f>D30</f>
        <v>78000</v>
      </c>
    </row>
    <row r="30" spans="1:4" ht="76.5" customHeight="1" thickBot="1" x14ac:dyDescent="0.25">
      <c r="A30" s="26" t="s">
        <v>36</v>
      </c>
      <c r="B30" s="24" t="s">
        <v>37</v>
      </c>
      <c r="C30" s="43">
        <v>78000</v>
      </c>
      <c r="D30" s="43">
        <v>78000</v>
      </c>
    </row>
    <row r="31" spans="1:4" ht="61.5" customHeight="1" x14ac:dyDescent="0.2">
      <c r="A31" s="18" t="s">
        <v>38</v>
      </c>
      <c r="B31" s="19" t="s">
        <v>39</v>
      </c>
      <c r="C31" s="20">
        <f>C32</f>
        <v>100000</v>
      </c>
      <c r="D31" s="20">
        <f>D32</f>
        <v>100000</v>
      </c>
    </row>
    <row r="32" spans="1:4" ht="213.75" customHeight="1" x14ac:dyDescent="0.2">
      <c r="A32" s="25" t="s">
        <v>99</v>
      </c>
      <c r="B32" s="21" t="s">
        <v>40</v>
      </c>
      <c r="C32" s="22">
        <f>C33</f>
        <v>100000</v>
      </c>
      <c r="D32" s="22">
        <f>D33</f>
        <v>100000</v>
      </c>
    </row>
    <row r="33" spans="1:4" ht="207.75" customHeight="1" thickBot="1" x14ac:dyDescent="0.25">
      <c r="A33" s="26" t="s">
        <v>100</v>
      </c>
      <c r="B33" s="24" t="s">
        <v>41</v>
      </c>
      <c r="C33" s="43">
        <f>C38+C42</f>
        <v>100000</v>
      </c>
      <c r="D33" s="43">
        <f>D38+D42</f>
        <v>100000</v>
      </c>
    </row>
    <row r="34" spans="1:4" ht="61.5" customHeight="1" x14ac:dyDescent="0.2">
      <c r="A34" s="44" t="s">
        <v>42</v>
      </c>
      <c r="B34" s="19" t="s">
        <v>43</v>
      </c>
      <c r="C34" s="20">
        <f>C35-C43</f>
        <v>114418.6</v>
      </c>
      <c r="D34" s="20">
        <f>D35-D43</f>
        <v>100974.39999999999</v>
      </c>
    </row>
    <row r="35" spans="1:4" ht="60" customHeight="1" x14ac:dyDescent="0.2">
      <c r="A35" s="41" t="s">
        <v>44</v>
      </c>
      <c r="B35" s="21" t="s">
        <v>45</v>
      </c>
      <c r="C35" s="22">
        <f>C36+C40</f>
        <v>214418.6</v>
      </c>
      <c r="D35" s="22">
        <f>D36+D40</f>
        <v>200974.4</v>
      </c>
    </row>
    <row r="36" spans="1:4" ht="93.75" customHeight="1" x14ac:dyDescent="0.2">
      <c r="A36" s="41" t="s">
        <v>101</v>
      </c>
      <c r="B36" s="23" t="s">
        <v>46</v>
      </c>
      <c r="C36" s="22">
        <f>SUM(C37:C39)</f>
        <v>14418.6</v>
      </c>
      <c r="D36" s="22">
        <f>SUM(D37:D39)</f>
        <v>974.4</v>
      </c>
    </row>
    <row r="37" spans="1:4" ht="78" hidden="1" customHeight="1" x14ac:dyDescent="0.2">
      <c r="A37" s="41" t="s">
        <v>102</v>
      </c>
      <c r="B37" s="23" t="s">
        <v>103</v>
      </c>
      <c r="C37" s="22">
        <v>0</v>
      </c>
      <c r="D37" s="22">
        <v>0</v>
      </c>
    </row>
    <row r="38" spans="1:4" ht="119.25" hidden="1" customHeight="1" x14ac:dyDescent="0.2">
      <c r="A38" s="41" t="s">
        <v>104</v>
      </c>
      <c r="B38" s="23" t="s">
        <v>105</v>
      </c>
      <c r="C38" s="22">
        <v>0</v>
      </c>
      <c r="D38" s="22">
        <v>0</v>
      </c>
    </row>
    <row r="39" spans="1:4" ht="174.75" customHeight="1" x14ac:dyDescent="0.2">
      <c r="A39" s="41" t="s">
        <v>47</v>
      </c>
      <c r="B39" s="23" t="s">
        <v>106</v>
      </c>
      <c r="C39" s="22">
        <v>14418.6</v>
      </c>
      <c r="D39" s="22">
        <v>974.4</v>
      </c>
    </row>
    <row r="40" spans="1:4" ht="114.75" customHeight="1" x14ac:dyDescent="0.2">
      <c r="A40" s="41" t="s">
        <v>107</v>
      </c>
      <c r="B40" s="23" t="s">
        <v>48</v>
      </c>
      <c r="C40" s="22">
        <f>SUM(C41:C42)</f>
        <v>200000</v>
      </c>
      <c r="D40" s="22">
        <f>SUM(D41:D42)</f>
        <v>200000</v>
      </c>
    </row>
    <row r="41" spans="1:4" ht="95.25" customHeight="1" x14ac:dyDescent="0.2">
      <c r="A41" s="41" t="s">
        <v>49</v>
      </c>
      <c r="B41" s="23" t="s">
        <v>108</v>
      </c>
      <c r="C41" s="22">
        <v>100000</v>
      </c>
      <c r="D41" s="22">
        <v>100000</v>
      </c>
    </row>
    <row r="42" spans="1:4" ht="134.25" customHeight="1" x14ac:dyDescent="0.2">
      <c r="A42" s="41" t="s">
        <v>109</v>
      </c>
      <c r="B42" s="23" t="s">
        <v>110</v>
      </c>
      <c r="C42" s="22">
        <v>100000</v>
      </c>
      <c r="D42" s="22">
        <v>100000</v>
      </c>
    </row>
    <row r="43" spans="1:4" ht="61.5" customHeight="1" x14ac:dyDescent="0.2">
      <c r="A43" s="41" t="s">
        <v>50</v>
      </c>
      <c r="B43" s="21" t="s">
        <v>51</v>
      </c>
      <c r="C43" s="22">
        <f>C44</f>
        <v>100000</v>
      </c>
      <c r="D43" s="22">
        <f>D44</f>
        <v>100000</v>
      </c>
    </row>
    <row r="44" spans="1:4" ht="115.5" customHeight="1" x14ac:dyDescent="0.2">
      <c r="A44" s="41" t="s">
        <v>52</v>
      </c>
      <c r="B44" s="23" t="s">
        <v>53</v>
      </c>
      <c r="C44" s="22">
        <f>C45</f>
        <v>100000</v>
      </c>
      <c r="D44" s="22">
        <f>D45</f>
        <v>100000</v>
      </c>
    </row>
    <row r="45" spans="1:4" ht="74.25" customHeight="1" thickBot="1" x14ac:dyDescent="0.25">
      <c r="A45" s="42" t="s">
        <v>111</v>
      </c>
      <c r="B45" s="24" t="s">
        <v>112</v>
      </c>
      <c r="C45" s="43">
        <v>100000</v>
      </c>
      <c r="D45" s="43">
        <v>100000</v>
      </c>
    </row>
    <row r="46" spans="1:4" ht="44.25" customHeight="1" x14ac:dyDescent="0.2">
      <c r="A46" s="27" t="s">
        <v>54</v>
      </c>
      <c r="B46" s="28" t="s">
        <v>55</v>
      </c>
      <c r="C46" s="29">
        <v>500000</v>
      </c>
      <c r="D46" s="29">
        <v>500000</v>
      </c>
    </row>
    <row r="47" spans="1:4" ht="39" hidden="1" customHeight="1" x14ac:dyDescent="0.2">
      <c r="A47" s="45" t="s">
        <v>54</v>
      </c>
      <c r="B47" s="46" t="s">
        <v>55</v>
      </c>
      <c r="C47" s="47" t="e">
        <f>C52-C48</f>
        <v>#REF!</v>
      </c>
      <c r="D47" s="47">
        <f>D52-D48</f>
        <v>500000.00000000745</v>
      </c>
    </row>
    <row r="48" spans="1:4" ht="38.25" customHeight="1" x14ac:dyDescent="0.2">
      <c r="A48" s="30" t="s">
        <v>56</v>
      </c>
      <c r="B48" s="21" t="s">
        <v>57</v>
      </c>
      <c r="C48" s="22">
        <f t="shared" ref="C48:D50" si="0">C49</f>
        <v>38416965.200000003</v>
      </c>
      <c r="D48" s="22">
        <f t="shared" si="0"/>
        <v>42289674.899999999</v>
      </c>
    </row>
    <row r="49" spans="1:4" ht="39.75" customHeight="1" x14ac:dyDescent="0.2">
      <c r="A49" s="30" t="s">
        <v>58</v>
      </c>
      <c r="B49" s="21" t="s">
        <v>59</v>
      </c>
      <c r="C49" s="22">
        <f t="shared" si="0"/>
        <v>38416965.200000003</v>
      </c>
      <c r="D49" s="22">
        <f t="shared" si="0"/>
        <v>42289674.899999999</v>
      </c>
    </row>
    <row r="50" spans="1:4" ht="40.5" customHeight="1" x14ac:dyDescent="0.2">
      <c r="A50" s="30" t="s">
        <v>60</v>
      </c>
      <c r="B50" s="21" t="s">
        <v>61</v>
      </c>
      <c r="C50" s="22">
        <f t="shared" si="0"/>
        <v>38416965.200000003</v>
      </c>
      <c r="D50" s="22">
        <f t="shared" si="0"/>
        <v>42289674.899999999</v>
      </c>
    </row>
    <row r="51" spans="1:4" ht="57.75" customHeight="1" x14ac:dyDescent="0.2">
      <c r="A51" s="25" t="s">
        <v>62</v>
      </c>
      <c r="B51" s="23" t="s">
        <v>63</v>
      </c>
      <c r="C51" s="22">
        <f>31133998.4+C13+C18+C23+C28+C35</f>
        <v>38416965.200000003</v>
      </c>
      <c r="D51" s="22">
        <f>33037355.3+D13+D18+D23+D28+D35</f>
        <v>42289674.899999999</v>
      </c>
    </row>
    <row r="52" spans="1:4" ht="39" customHeight="1" x14ac:dyDescent="0.2">
      <c r="A52" s="30" t="s">
        <v>64</v>
      </c>
      <c r="B52" s="21" t="s">
        <v>65</v>
      </c>
      <c r="C52" s="22" t="e">
        <f t="shared" ref="C52:D54" si="1">C53</f>
        <v>#REF!</v>
      </c>
      <c r="D52" s="22">
        <f t="shared" si="1"/>
        <v>42789674.900000006</v>
      </c>
    </row>
    <row r="53" spans="1:4" ht="36.75" customHeight="1" x14ac:dyDescent="0.2">
      <c r="A53" s="30" t="s">
        <v>66</v>
      </c>
      <c r="B53" s="21" t="s">
        <v>67</v>
      </c>
      <c r="C53" s="22" t="e">
        <f t="shared" si="1"/>
        <v>#REF!</v>
      </c>
      <c r="D53" s="22">
        <f t="shared" si="1"/>
        <v>42789674.900000006</v>
      </c>
    </row>
    <row r="54" spans="1:4" ht="42" customHeight="1" x14ac:dyDescent="0.2">
      <c r="A54" s="30" t="s">
        <v>68</v>
      </c>
      <c r="B54" s="21" t="s">
        <v>69</v>
      </c>
      <c r="C54" s="22" t="e">
        <f t="shared" si="1"/>
        <v>#REF!</v>
      </c>
      <c r="D54" s="22">
        <f t="shared" si="1"/>
        <v>42789674.900000006</v>
      </c>
    </row>
    <row r="55" spans="1:4" ht="60" customHeight="1" x14ac:dyDescent="0.2">
      <c r="A55" s="25" t="s">
        <v>70</v>
      </c>
      <c r="B55" s="23" t="s">
        <v>71</v>
      </c>
      <c r="C55" s="22" t="e">
        <f>33762553.1+C15+C20+C25+C31+C43</f>
        <v>#REF!</v>
      </c>
      <c r="D55" s="22">
        <f>35599126.7+D15+D20+D25+D31+D43</f>
        <v>42789674.900000006</v>
      </c>
    </row>
  </sheetData>
  <mergeCells count="6">
    <mergeCell ref="A5:D5"/>
    <mergeCell ref="A7:D7"/>
    <mergeCell ref="C9:D9"/>
    <mergeCell ref="A9:A10"/>
    <mergeCell ref="B9:B10"/>
    <mergeCell ref="A6:D6"/>
  </mergeCells>
  <phoneticPr fontId="0" type="noConversion"/>
  <pageMargins left="0.9055118110236221" right="0.47244094488188981" top="0.78740157480314965" bottom="0.5" header="0.59055118110236227" footer="0.35433070866141736"/>
  <pageSetup paperSize="9" scale="80" orientation="portrait" r:id="rId1"/>
  <headerFooter alignWithMargins="0">
    <oddHeader>&amp;C&amp;P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H45"/>
  <sheetViews>
    <sheetView zoomScale="75" workbookViewId="0">
      <selection activeCell="F21" sqref="F21"/>
    </sheetView>
  </sheetViews>
  <sheetFormatPr defaultRowHeight="18.75" x14ac:dyDescent="0.3"/>
  <cols>
    <col min="1" max="1" width="46.140625" style="2" customWidth="1"/>
    <col min="2" max="6" width="18.28515625" style="2" customWidth="1"/>
    <col min="7" max="16384" width="9.140625" style="2"/>
  </cols>
  <sheetData>
    <row r="1" spans="1:8" x14ac:dyDescent="0.3">
      <c r="A1" s="70" t="s">
        <v>76</v>
      </c>
      <c r="B1" s="70"/>
      <c r="C1" s="70"/>
      <c r="D1" s="70"/>
      <c r="E1" s="70"/>
      <c r="F1" s="70"/>
      <c r="G1" s="1"/>
      <c r="H1" s="1"/>
    </row>
    <row r="2" spans="1:8" x14ac:dyDescent="0.3">
      <c r="A2" s="70" t="s">
        <v>114</v>
      </c>
      <c r="B2" s="70"/>
      <c r="C2" s="70"/>
      <c r="D2" s="70"/>
      <c r="E2" s="70"/>
      <c r="F2" s="70"/>
      <c r="G2" s="1"/>
      <c r="H2" s="1"/>
    </row>
    <row r="3" spans="1:8" x14ac:dyDescent="0.3">
      <c r="A3" s="1"/>
      <c r="B3" s="1"/>
      <c r="C3" s="1"/>
      <c r="D3" s="1"/>
      <c r="E3" s="1"/>
      <c r="F3" s="1"/>
      <c r="G3" s="1"/>
      <c r="H3" s="1"/>
    </row>
    <row r="4" spans="1:8" x14ac:dyDescent="0.3">
      <c r="A4" s="2" t="s">
        <v>74</v>
      </c>
    </row>
    <row r="5" spans="1:8" s="5" customFormat="1" ht="105.75" customHeight="1" x14ac:dyDescent="0.3">
      <c r="A5" s="7" t="s">
        <v>77</v>
      </c>
      <c r="B5" s="8" t="s">
        <v>78</v>
      </c>
      <c r="C5" s="8" t="s">
        <v>79</v>
      </c>
      <c r="D5" s="8" t="s">
        <v>80</v>
      </c>
      <c r="E5" s="8" t="s">
        <v>81</v>
      </c>
      <c r="F5" s="8" t="s">
        <v>72</v>
      </c>
    </row>
    <row r="6" spans="1:8" x14ac:dyDescent="0.3">
      <c r="A6" s="3" t="s">
        <v>73</v>
      </c>
      <c r="B6" s="6">
        <v>210000</v>
      </c>
      <c r="C6" s="37">
        <v>2500000</v>
      </c>
      <c r="D6" s="6">
        <v>5807.1</v>
      </c>
      <c r="E6" s="6">
        <v>2438769</v>
      </c>
      <c r="F6" s="33">
        <f>SUM(B6:E6)</f>
        <v>5154576.0999999996</v>
      </c>
    </row>
    <row r="7" spans="1:8" x14ac:dyDescent="0.3">
      <c r="A7" s="3" t="s">
        <v>86</v>
      </c>
      <c r="B7" s="6">
        <v>0</v>
      </c>
      <c r="C7" s="34">
        <v>4954412.0999999996</v>
      </c>
      <c r="D7" s="6">
        <v>0</v>
      </c>
      <c r="E7" s="6">
        <v>1300000</v>
      </c>
      <c r="F7" s="33">
        <f>SUM(B7:E7)</f>
        <v>6254412.0999999996</v>
      </c>
    </row>
    <row r="8" spans="1:8" x14ac:dyDescent="0.3">
      <c r="A8" s="3" t="s">
        <v>87</v>
      </c>
      <c r="B8" s="6">
        <v>210000</v>
      </c>
      <c r="C8" s="37">
        <v>2500000</v>
      </c>
      <c r="D8" s="6">
        <v>1935.7</v>
      </c>
      <c r="E8" s="6">
        <v>1388883.6</v>
      </c>
      <c r="F8" s="33">
        <f>SUM(B8:E8)</f>
        <v>4100819.3000000003</v>
      </c>
    </row>
    <row r="9" spans="1:8" x14ac:dyDescent="0.3">
      <c r="A9" s="3" t="s">
        <v>88</v>
      </c>
      <c r="B9" s="6">
        <f>B6+B7-B8</f>
        <v>0</v>
      </c>
      <c r="C9" s="33">
        <f>C6+C7-C8</f>
        <v>4954412.0999999996</v>
      </c>
      <c r="D9" s="6">
        <f>D6+D7-D8</f>
        <v>3871.4000000000005</v>
      </c>
      <c r="E9" s="6">
        <f>E6+E7-E8</f>
        <v>2349885.4</v>
      </c>
      <c r="F9" s="33">
        <f>F6+F7-F8</f>
        <v>7308168.8999999985</v>
      </c>
    </row>
    <row r="10" spans="1:8" x14ac:dyDescent="0.3">
      <c r="B10" s="9"/>
      <c r="C10" s="9"/>
      <c r="D10" s="9"/>
      <c r="E10" s="9"/>
      <c r="F10" s="9"/>
    </row>
    <row r="11" spans="1:8" ht="37.5" x14ac:dyDescent="0.3">
      <c r="A11" s="63" t="s">
        <v>82</v>
      </c>
      <c r="B11" s="63"/>
      <c r="C11" s="63"/>
      <c r="D11" s="63"/>
      <c r="E11" s="8" t="s">
        <v>83</v>
      </c>
      <c r="F11" s="8" t="s">
        <v>84</v>
      </c>
    </row>
    <row r="12" spans="1:8" ht="36.75" customHeight="1" x14ac:dyDescent="0.3">
      <c r="A12" s="64" t="s">
        <v>92</v>
      </c>
      <c r="B12" s="65"/>
      <c r="C12" s="65"/>
      <c r="D12" s="66"/>
      <c r="E12" s="35">
        <f>F9</f>
        <v>7308168.8999999985</v>
      </c>
      <c r="F12" s="4">
        <v>7300000</v>
      </c>
    </row>
    <row r="13" spans="1:8" x14ac:dyDescent="0.3">
      <c r="A13" s="67" t="s">
        <v>85</v>
      </c>
      <c r="B13" s="68"/>
      <c r="C13" s="68"/>
      <c r="D13" s="69"/>
      <c r="E13" s="35">
        <f>E9</f>
        <v>2349885.4</v>
      </c>
      <c r="F13" s="4">
        <v>2350000</v>
      </c>
    </row>
    <row r="14" spans="1:8" ht="36.75" customHeight="1" x14ac:dyDescent="0.3">
      <c r="A14" s="64" t="s">
        <v>93</v>
      </c>
      <c r="B14" s="65"/>
      <c r="C14" s="65"/>
      <c r="D14" s="66"/>
      <c r="E14" s="35">
        <f>F6+F7</f>
        <v>11408988.199999999</v>
      </c>
      <c r="F14" s="4">
        <v>11400000</v>
      </c>
    </row>
    <row r="18" spans="1:6" x14ac:dyDescent="0.3">
      <c r="A18" s="2" t="s">
        <v>75</v>
      </c>
    </row>
    <row r="19" spans="1:6" ht="93.75" x14ac:dyDescent="0.3">
      <c r="A19" s="7" t="s">
        <v>77</v>
      </c>
      <c r="B19" s="8" t="s">
        <v>78</v>
      </c>
      <c r="C19" s="8" t="s">
        <v>79</v>
      </c>
      <c r="D19" s="8" t="s">
        <v>80</v>
      </c>
      <c r="E19" s="8" t="s">
        <v>81</v>
      </c>
      <c r="F19" s="8" t="s">
        <v>72</v>
      </c>
    </row>
    <row r="20" spans="1:6" x14ac:dyDescent="0.3">
      <c r="A20" s="3" t="s">
        <v>73</v>
      </c>
      <c r="B20" s="6">
        <f>B9</f>
        <v>0</v>
      </c>
      <c r="C20" s="33">
        <f>C9</f>
        <v>4954412.0999999996</v>
      </c>
      <c r="D20" s="6">
        <f>D9</f>
        <v>3871.4000000000005</v>
      </c>
      <c r="E20" s="6">
        <f>E9</f>
        <v>2349885.4</v>
      </c>
      <c r="F20" s="33">
        <f>SUM(B20:E20)</f>
        <v>7308168.9000000004</v>
      </c>
    </row>
    <row r="21" spans="1:6" x14ac:dyDescent="0.3">
      <c r="A21" s="3" t="s">
        <v>89</v>
      </c>
      <c r="B21" s="6">
        <v>0</v>
      </c>
      <c r="C21" s="36">
        <v>6990548.2000000002</v>
      </c>
      <c r="D21" s="6">
        <v>0</v>
      </c>
      <c r="E21" s="6">
        <v>515000</v>
      </c>
      <c r="F21" s="33">
        <f>SUM(B21:E21)</f>
        <v>7505548.2000000002</v>
      </c>
    </row>
    <row r="22" spans="1:6" x14ac:dyDescent="0.3">
      <c r="A22" s="3" t="s">
        <v>90</v>
      </c>
      <c r="B22" s="6">
        <v>0</v>
      </c>
      <c r="C22" s="33">
        <f>C20</f>
        <v>4954412.0999999996</v>
      </c>
      <c r="D22" s="6">
        <v>1935.7</v>
      </c>
      <c r="E22" s="6">
        <v>1520832.5</v>
      </c>
      <c r="F22" s="33">
        <f>SUM(B22:E22)</f>
        <v>6477180.2999999998</v>
      </c>
    </row>
    <row r="23" spans="1:6" x14ac:dyDescent="0.3">
      <c r="A23" s="3" t="s">
        <v>91</v>
      </c>
      <c r="B23" s="6">
        <f>B20+B21-B22</f>
        <v>0</v>
      </c>
      <c r="C23" s="33">
        <f>C20+C21-C22</f>
        <v>6990548.2000000011</v>
      </c>
      <c r="D23" s="6">
        <f>D20+D21-D22</f>
        <v>1935.7000000000005</v>
      </c>
      <c r="E23" s="6">
        <f>E20+E21-E22</f>
        <v>1344052.9</v>
      </c>
      <c r="F23" s="33">
        <f>F20+F21-F22</f>
        <v>8336536.8000000017</v>
      </c>
    </row>
    <row r="24" spans="1:6" x14ac:dyDescent="0.3">
      <c r="B24" s="9"/>
      <c r="C24" s="9"/>
      <c r="D24" s="9"/>
      <c r="E24" s="9"/>
      <c r="F24" s="9"/>
    </row>
    <row r="25" spans="1:6" ht="37.5" x14ac:dyDescent="0.3">
      <c r="A25" s="63" t="s">
        <v>82</v>
      </c>
      <c r="B25" s="63"/>
      <c r="C25" s="63"/>
      <c r="D25" s="63"/>
      <c r="E25" s="8" t="s">
        <v>83</v>
      </c>
      <c r="F25" s="8" t="s">
        <v>84</v>
      </c>
    </row>
    <row r="26" spans="1:6" ht="36.75" customHeight="1" x14ac:dyDescent="0.3">
      <c r="A26" s="64" t="s">
        <v>94</v>
      </c>
      <c r="B26" s="65"/>
      <c r="C26" s="65"/>
      <c r="D26" s="66"/>
      <c r="E26" s="35">
        <f>F23</f>
        <v>8336536.8000000017</v>
      </c>
      <c r="F26" s="4">
        <v>8350000</v>
      </c>
    </row>
    <row r="27" spans="1:6" x14ac:dyDescent="0.3">
      <c r="A27" s="67" t="s">
        <v>85</v>
      </c>
      <c r="B27" s="68"/>
      <c r="C27" s="68"/>
      <c r="D27" s="69"/>
      <c r="E27" s="35">
        <f>E23</f>
        <v>1344052.9</v>
      </c>
      <c r="F27" s="4">
        <v>1350000</v>
      </c>
    </row>
    <row r="28" spans="1:6" ht="39.75" customHeight="1" x14ac:dyDescent="0.3">
      <c r="A28" s="64" t="s">
        <v>95</v>
      </c>
      <c r="B28" s="65"/>
      <c r="C28" s="65"/>
      <c r="D28" s="66"/>
      <c r="E28" s="35">
        <f>F20+F21</f>
        <v>14813717.100000001</v>
      </c>
      <c r="F28" s="4">
        <v>14850000</v>
      </c>
    </row>
    <row r="35" spans="1:6" x14ac:dyDescent="0.3">
      <c r="A35" s="2" t="s">
        <v>113</v>
      </c>
    </row>
    <row r="36" spans="1:6" ht="93.75" x14ac:dyDescent="0.3">
      <c r="A36" s="7" t="s">
        <v>77</v>
      </c>
      <c r="B36" s="8" t="s">
        <v>78</v>
      </c>
      <c r="C36" s="8" t="s">
        <v>79</v>
      </c>
      <c r="D36" s="8" t="s">
        <v>80</v>
      </c>
      <c r="E36" s="8" t="s">
        <v>81</v>
      </c>
      <c r="F36" s="8" t="s">
        <v>72</v>
      </c>
    </row>
    <row r="37" spans="1:6" x14ac:dyDescent="0.3">
      <c r="A37" s="3" t="s">
        <v>73</v>
      </c>
      <c r="B37" s="6">
        <f>B23</f>
        <v>0</v>
      </c>
      <c r="C37" s="33">
        <f>C23</f>
        <v>6990548.2000000011</v>
      </c>
      <c r="D37" s="6">
        <f>D23</f>
        <v>1935.7000000000005</v>
      </c>
      <c r="E37" s="6">
        <f>E23</f>
        <v>1344052.9</v>
      </c>
      <c r="F37" s="33">
        <f>SUM(B37:E37)</f>
        <v>8336536.8000000007</v>
      </c>
    </row>
    <row r="38" spans="1:6" x14ac:dyDescent="0.3">
      <c r="A38" s="3" t="s">
        <v>120</v>
      </c>
      <c r="B38" s="6">
        <v>0</v>
      </c>
      <c r="C38" s="33">
        <v>8973345.1999999993</v>
      </c>
      <c r="D38" s="6"/>
      <c r="E38" s="6">
        <v>435000</v>
      </c>
      <c r="F38" s="33">
        <f>SUM(B38:E38)</f>
        <v>9408345.1999999993</v>
      </c>
    </row>
    <row r="39" spans="1:6" x14ac:dyDescent="0.3">
      <c r="A39" s="3" t="s">
        <v>121</v>
      </c>
      <c r="B39" s="6">
        <v>0</v>
      </c>
      <c r="C39" s="33">
        <f>C37</f>
        <v>6990548.2000000011</v>
      </c>
      <c r="D39" s="6">
        <v>1935.7</v>
      </c>
      <c r="E39" s="6">
        <v>727608.5</v>
      </c>
      <c r="F39" s="33">
        <f>SUM(B39:E39)</f>
        <v>7720092.4000000013</v>
      </c>
    </row>
    <row r="40" spans="1:6" x14ac:dyDescent="0.3">
      <c r="A40" s="3" t="s">
        <v>122</v>
      </c>
      <c r="B40" s="6">
        <f>B37+B38-B39</f>
        <v>0</v>
      </c>
      <c r="C40" s="33">
        <f>C37+C38-C39</f>
        <v>8973345.1999999993</v>
      </c>
      <c r="D40" s="6">
        <f>D37+D38-D39</f>
        <v>0</v>
      </c>
      <c r="E40" s="6">
        <f>E37+E38-E39</f>
        <v>1051444.3999999999</v>
      </c>
      <c r="F40" s="33">
        <f>F37+F38-F39</f>
        <v>10024789.599999998</v>
      </c>
    </row>
    <row r="41" spans="1:6" x14ac:dyDescent="0.3">
      <c r="B41" s="9"/>
      <c r="C41" s="9"/>
      <c r="D41" s="9"/>
      <c r="E41" s="9"/>
      <c r="F41" s="9"/>
    </row>
    <row r="42" spans="1:6" ht="37.5" x14ac:dyDescent="0.3">
      <c r="A42" s="63" t="s">
        <v>82</v>
      </c>
      <c r="B42" s="63"/>
      <c r="C42" s="63"/>
      <c r="D42" s="63"/>
      <c r="E42" s="8" t="s">
        <v>83</v>
      </c>
      <c r="F42" s="8" t="s">
        <v>84</v>
      </c>
    </row>
    <row r="43" spans="1:6" ht="39" customHeight="1" x14ac:dyDescent="0.3">
      <c r="A43" s="64" t="s">
        <v>123</v>
      </c>
      <c r="B43" s="65"/>
      <c r="C43" s="65"/>
      <c r="D43" s="66"/>
      <c r="E43" s="35">
        <f>F40</f>
        <v>10024789.599999998</v>
      </c>
      <c r="F43" s="4">
        <v>10050000</v>
      </c>
    </row>
    <row r="44" spans="1:6" x14ac:dyDescent="0.3">
      <c r="A44" s="67" t="s">
        <v>85</v>
      </c>
      <c r="B44" s="68"/>
      <c r="C44" s="68"/>
      <c r="D44" s="69"/>
      <c r="E44" s="35">
        <f>E40</f>
        <v>1051444.3999999999</v>
      </c>
      <c r="F44" s="4">
        <v>1100000</v>
      </c>
    </row>
    <row r="45" spans="1:6" ht="39.75" customHeight="1" x14ac:dyDescent="0.3">
      <c r="A45" s="64" t="s">
        <v>124</v>
      </c>
      <c r="B45" s="65"/>
      <c r="C45" s="65"/>
      <c r="D45" s="66"/>
      <c r="E45" s="35">
        <f>F37+F38</f>
        <v>17744882</v>
      </c>
      <c r="F45" s="4">
        <v>17750000</v>
      </c>
    </row>
  </sheetData>
  <mergeCells count="14">
    <mergeCell ref="A14:D14"/>
    <mergeCell ref="A11:D11"/>
    <mergeCell ref="A1:F1"/>
    <mergeCell ref="A2:F2"/>
    <mergeCell ref="A12:D12"/>
    <mergeCell ref="A13:D13"/>
    <mergeCell ref="A42:D42"/>
    <mergeCell ref="A43:D43"/>
    <mergeCell ref="A44:D44"/>
    <mergeCell ref="A45:D45"/>
    <mergeCell ref="A25:D25"/>
    <mergeCell ref="A26:D26"/>
    <mergeCell ref="A27:D27"/>
    <mergeCell ref="A28:D28"/>
  </mergeCells>
  <phoneticPr fontId="6" type="noConversion"/>
  <pageMargins left="0.43" right="0.23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Источники</vt:lpstr>
      <vt:lpstr>Источники 2010-2011</vt:lpstr>
      <vt:lpstr>ДОЛГ 2009</vt:lpstr>
      <vt:lpstr>'Источники 2010-2011'!Заголовки_для_печати</vt:lpstr>
    </vt:vector>
  </TitlesOfParts>
  <Company>Департамент финансов Кировской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Сморкалова</dc:creator>
  <cp:lastModifiedBy>Кумены ФУ</cp:lastModifiedBy>
  <cp:lastPrinted>2022-05-20T07:23:50Z</cp:lastPrinted>
  <dcterms:created xsi:type="dcterms:W3CDTF">2007-08-20T12:13:34Z</dcterms:created>
  <dcterms:modified xsi:type="dcterms:W3CDTF">2025-07-15T05:13:42Z</dcterms:modified>
</cp:coreProperties>
</file>