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3256" windowHeight="13176"/>
  </bookViews>
  <sheets>
    <sheet name="2024 год" sheetId="4" r:id="rId1"/>
  </sheets>
  <calcPr calcId="191029"/>
</workbook>
</file>

<file path=xl/calcChain.xml><?xml version="1.0" encoding="utf-8"?>
<calcChain xmlns="http://schemas.openxmlformats.org/spreadsheetml/2006/main">
  <c r="C46" i="4"/>
  <c r="D48"/>
  <c r="C48"/>
  <c r="E49"/>
  <c r="E50"/>
  <c r="D97"/>
  <c r="C97"/>
  <c r="D57"/>
  <c r="C57"/>
  <c r="E59"/>
  <c r="D58"/>
  <c r="C58"/>
  <c r="D11"/>
  <c r="D10" s="1"/>
  <c r="E137"/>
  <c r="D136"/>
  <c r="E121"/>
  <c r="E130"/>
  <c r="E57" l="1"/>
  <c r="E58"/>
  <c r="E116"/>
  <c r="D255"/>
  <c r="D254" s="1"/>
  <c r="C258"/>
  <c r="E259"/>
  <c r="D258"/>
  <c r="E133"/>
  <c r="E135"/>
  <c r="E138"/>
  <c r="C136"/>
  <c r="C134"/>
  <c r="D134"/>
  <c r="C51"/>
  <c r="E12"/>
  <c r="E13"/>
  <c r="E14"/>
  <c r="E15"/>
  <c r="E16"/>
  <c r="E20"/>
  <c r="E21"/>
  <c r="E22"/>
  <c r="E26"/>
  <c r="E27"/>
  <c r="E28"/>
  <c r="E29"/>
  <c r="E31"/>
  <c r="E33"/>
  <c r="E35"/>
  <c r="E38"/>
  <c r="E41"/>
  <c r="E44"/>
  <c r="E48"/>
  <c r="E52"/>
  <c r="E54"/>
  <c r="E56"/>
  <c r="E62"/>
  <c r="E65"/>
  <c r="E66"/>
  <c r="E67"/>
  <c r="E68"/>
  <c r="E72"/>
  <c r="E73"/>
  <c r="E76"/>
  <c r="E77"/>
  <c r="E79"/>
  <c r="E80"/>
  <c r="E85"/>
  <c r="E87"/>
  <c r="E89"/>
  <c r="E92"/>
  <c r="E93"/>
  <c r="E94"/>
  <c r="E95"/>
  <c r="E98"/>
  <c r="E99"/>
  <c r="E100"/>
  <c r="E101"/>
  <c r="E102"/>
  <c r="E103"/>
  <c r="E104"/>
  <c r="E105"/>
  <c r="E106"/>
  <c r="E107"/>
  <c r="E108"/>
  <c r="E109"/>
  <c r="E110"/>
  <c r="E111"/>
  <c r="E112"/>
  <c r="E113"/>
  <c r="E114"/>
  <c r="E115"/>
  <c r="E117"/>
  <c r="E118"/>
  <c r="E119"/>
  <c r="E120"/>
  <c r="E122"/>
  <c r="E123"/>
  <c r="E124"/>
  <c r="E125"/>
  <c r="E126"/>
  <c r="E127"/>
  <c r="E128"/>
  <c r="E129"/>
  <c r="E132"/>
  <c r="E141"/>
  <c r="E146"/>
  <c r="E149"/>
  <c r="E152"/>
  <c r="E154"/>
  <c r="E156"/>
  <c r="E158"/>
  <c r="E160"/>
  <c r="E161"/>
  <c r="E163"/>
  <c r="E167"/>
  <c r="E169"/>
  <c r="E173"/>
  <c r="E177"/>
  <c r="E180"/>
  <c r="E184"/>
  <c r="E185"/>
  <c r="E188"/>
  <c r="E190"/>
  <c r="E191"/>
  <c r="E193"/>
  <c r="E195"/>
  <c r="E197"/>
  <c r="E198"/>
  <c r="E199"/>
  <c r="E200"/>
  <c r="E202"/>
  <c r="E203"/>
  <c r="E205"/>
  <c r="E206"/>
  <c r="E208"/>
  <c r="E209"/>
  <c r="E212"/>
  <c r="E215"/>
  <c r="E218"/>
  <c r="E221"/>
  <c r="E223"/>
  <c r="E224"/>
  <c r="E226"/>
  <c r="E228"/>
  <c r="E230"/>
  <c r="E232"/>
  <c r="E234"/>
  <c r="E236"/>
  <c r="E240"/>
  <c r="E242"/>
  <c r="E244"/>
  <c r="E246"/>
  <c r="E248"/>
  <c r="E250"/>
  <c r="E252"/>
  <c r="E253"/>
  <c r="E256"/>
  <c r="D247"/>
  <c r="D245"/>
  <c r="D243"/>
  <c r="D241"/>
  <c r="D239"/>
  <c r="D238"/>
  <c r="D233"/>
  <c r="D231"/>
  <c r="D229"/>
  <c r="D227"/>
  <c r="D225"/>
  <c r="D222"/>
  <c r="D220"/>
  <c r="D219" s="1"/>
  <c r="D217"/>
  <c r="D214"/>
  <c r="D213" s="1"/>
  <c r="D211"/>
  <c r="D207"/>
  <c r="D204"/>
  <c r="D201"/>
  <c r="D196"/>
  <c r="D194"/>
  <c r="D192"/>
  <c r="D189"/>
  <c r="D187"/>
  <c r="D183"/>
  <c r="D179" s="1"/>
  <c r="D176"/>
  <c r="D174"/>
  <c r="D172"/>
  <c r="D168"/>
  <c r="D166"/>
  <c r="D162"/>
  <c r="D159"/>
  <c r="D157"/>
  <c r="D155"/>
  <c r="D153"/>
  <c r="D151"/>
  <c r="D148"/>
  <c r="D147" s="1"/>
  <c r="D145"/>
  <c r="D140"/>
  <c r="D139" s="1"/>
  <c r="D91"/>
  <c r="D88"/>
  <c r="D86"/>
  <c r="D84"/>
  <c r="D78"/>
  <c r="D75"/>
  <c r="D74" s="1"/>
  <c r="D71"/>
  <c r="D70" s="1"/>
  <c r="D64"/>
  <c r="D63" s="1"/>
  <c r="D61"/>
  <c r="D60" s="1"/>
  <c r="D55"/>
  <c r="D53"/>
  <c r="D51"/>
  <c r="E51" s="1"/>
  <c r="D46"/>
  <c r="D43"/>
  <c r="D40"/>
  <c r="D39" s="1"/>
  <c r="D37"/>
  <c r="D36" s="1"/>
  <c r="D34"/>
  <c r="D32"/>
  <c r="D30"/>
  <c r="D25"/>
  <c r="D19"/>
  <c r="E134" l="1"/>
  <c r="D131"/>
  <c r="D96" s="1"/>
  <c r="E258"/>
  <c r="E136"/>
  <c r="D83"/>
  <c r="D82" s="1"/>
  <c r="D90"/>
  <c r="D144"/>
  <c r="D164"/>
  <c r="D170"/>
  <c r="D210"/>
  <c r="D216"/>
  <c r="D249"/>
  <c r="D237" s="1"/>
  <c r="D45"/>
  <c r="D42" s="1"/>
  <c r="D24"/>
  <c r="D18"/>
  <c r="D69"/>
  <c r="C182"/>
  <c r="E182" s="1"/>
  <c r="C181"/>
  <c r="E181" s="1"/>
  <c r="C251"/>
  <c r="C249" s="1"/>
  <c r="C175"/>
  <c r="E175" s="1"/>
  <c r="E235"/>
  <c r="I12" l="1"/>
  <c r="D150"/>
  <c r="D81"/>
  <c r="D9" s="1"/>
  <c r="E251"/>
  <c r="E249"/>
  <c r="D186"/>
  <c r="C257"/>
  <c r="I13" l="1"/>
  <c r="D143"/>
  <c r="D142" s="1"/>
  <c r="D260" s="1"/>
  <c r="E257"/>
  <c r="C255"/>
  <c r="C165"/>
  <c r="E165" s="1"/>
  <c r="C171"/>
  <c r="E171" s="1"/>
  <c r="C178"/>
  <c r="E178" s="1"/>
  <c r="C64" l="1"/>
  <c r="C63" l="1"/>
  <c r="E63" s="1"/>
  <c r="E64"/>
  <c r="C19"/>
  <c r="C18" l="1"/>
  <c r="E18" s="1"/>
  <c r="E19"/>
  <c r="E97"/>
  <c r="C11" l="1"/>
  <c r="E11" s="1"/>
  <c r="E47" l="1"/>
  <c r="C53"/>
  <c r="C55"/>
  <c r="E55" s="1"/>
  <c r="E53" l="1"/>
  <c r="C45"/>
  <c r="C140"/>
  <c r="C139" l="1"/>
  <c r="E139" s="1"/>
  <c r="E140"/>
  <c r="C131"/>
  <c r="E131" s="1"/>
  <c r="C91"/>
  <c r="E91" s="1"/>
  <c r="C96" l="1"/>
  <c r="E96" s="1"/>
  <c r="C25"/>
  <c r="E25" s="1"/>
  <c r="C170" l="1"/>
  <c r="E170" s="1"/>
  <c r="C145" l="1"/>
  <c r="E145" s="1"/>
  <c r="C174" l="1"/>
  <c r="E174" s="1"/>
  <c r="C172" l="1"/>
  <c r="E172" s="1"/>
  <c r="C176"/>
  <c r="E176" s="1"/>
  <c r="C164" l="1"/>
  <c r="E164" s="1"/>
  <c r="C168"/>
  <c r="E168" s="1"/>
  <c r="C233"/>
  <c r="E233" s="1"/>
  <c r="C159"/>
  <c r="E159" s="1"/>
  <c r="C247" l="1"/>
  <c r="E247" s="1"/>
  <c r="C238" l="1"/>
  <c r="E238" s="1"/>
  <c r="C231"/>
  <c r="E231" s="1"/>
  <c r="C229"/>
  <c r="E229" s="1"/>
  <c r="C227"/>
  <c r="E227" s="1"/>
  <c r="C222"/>
  <c r="E222" s="1"/>
  <c r="C204"/>
  <c r="E204" s="1"/>
  <c r="C196"/>
  <c r="E196" s="1"/>
  <c r="C201"/>
  <c r="E201" s="1"/>
  <c r="C166"/>
  <c r="E166" s="1"/>
  <c r="C162"/>
  <c r="E162" s="1"/>
  <c r="C245"/>
  <c r="E245" s="1"/>
  <c r="C243"/>
  <c r="E243" s="1"/>
  <c r="C241"/>
  <c r="E241" s="1"/>
  <c r="C239"/>
  <c r="E239" s="1"/>
  <c r="C225"/>
  <c r="E225" s="1"/>
  <c r="C220"/>
  <c r="C217"/>
  <c r="C214"/>
  <c r="C211"/>
  <c r="C207"/>
  <c r="E207" s="1"/>
  <c r="C194"/>
  <c r="E194" s="1"/>
  <c r="C192"/>
  <c r="E192" s="1"/>
  <c r="C189"/>
  <c r="E189" s="1"/>
  <c r="C187"/>
  <c r="E187" s="1"/>
  <c r="C183"/>
  <c r="C157"/>
  <c r="E157" s="1"/>
  <c r="C155"/>
  <c r="E155" s="1"/>
  <c r="C153"/>
  <c r="E153" s="1"/>
  <c r="C151"/>
  <c r="E151" s="1"/>
  <c r="C148"/>
  <c r="C90"/>
  <c r="E90" s="1"/>
  <c r="C88"/>
  <c r="E88" s="1"/>
  <c r="C86"/>
  <c r="E86" s="1"/>
  <c r="C84"/>
  <c r="E84" s="1"/>
  <c r="C78"/>
  <c r="E78" s="1"/>
  <c r="C75"/>
  <c r="C71"/>
  <c r="C61"/>
  <c r="C43"/>
  <c r="E43" s="1"/>
  <c r="C40"/>
  <c r="C37"/>
  <c r="C34"/>
  <c r="E34" s="1"/>
  <c r="C32"/>
  <c r="E32" s="1"/>
  <c r="C30"/>
  <c r="E30" s="1"/>
  <c r="C10"/>
  <c r="E10" l="1"/>
  <c r="C39"/>
  <c r="E39" s="1"/>
  <c r="E40"/>
  <c r="C74"/>
  <c r="E74" s="1"/>
  <c r="E75"/>
  <c r="C36"/>
  <c r="E36" s="1"/>
  <c r="E37"/>
  <c r="C70"/>
  <c r="E70" s="1"/>
  <c r="E71"/>
  <c r="C179"/>
  <c r="E179" s="1"/>
  <c r="E183"/>
  <c r="C210"/>
  <c r="E210" s="1"/>
  <c r="E211"/>
  <c r="C216"/>
  <c r="E216" s="1"/>
  <c r="E217"/>
  <c r="C60"/>
  <c r="E60" s="1"/>
  <c r="E61"/>
  <c r="C147"/>
  <c r="E147" s="1"/>
  <c r="E148"/>
  <c r="C213"/>
  <c r="E213" s="1"/>
  <c r="E214"/>
  <c r="C219"/>
  <c r="E219" s="1"/>
  <c r="E220"/>
  <c r="C254"/>
  <c r="E255"/>
  <c r="C237"/>
  <c r="E237" s="1"/>
  <c r="C24"/>
  <c r="E24" s="1"/>
  <c r="C83"/>
  <c r="C150" l="1"/>
  <c r="E150" s="1"/>
  <c r="H12"/>
  <c r="K12" s="1"/>
  <c r="C186"/>
  <c r="E186" s="1"/>
  <c r="E254"/>
  <c r="C69"/>
  <c r="C82"/>
  <c r="E83"/>
  <c r="C144"/>
  <c r="E144" s="1"/>
  <c r="E46"/>
  <c r="E69" l="1"/>
  <c r="C81"/>
  <c r="E81" s="1"/>
  <c r="E82"/>
  <c r="C143"/>
  <c r="C142" s="1"/>
  <c r="C42"/>
  <c r="E45"/>
  <c r="H13" l="1"/>
  <c r="K13" s="1"/>
  <c r="C9"/>
  <c r="E142"/>
  <c r="E143"/>
  <c r="E42"/>
  <c r="E9" l="1"/>
  <c r="C260"/>
  <c r="E260" s="1"/>
</calcChain>
</file>

<file path=xl/sharedStrings.xml><?xml version="1.0" encoding="utf-8"?>
<sst xmlns="http://schemas.openxmlformats.org/spreadsheetml/2006/main" count="493" uniqueCount="439">
  <si>
    <t>Наименование дохода</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</si>
  <si>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</si>
  <si>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</si>
  <si>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</si>
  <si>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</si>
  <si>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</si>
  <si>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</si>
  <si>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182 1 01 02010 01 0000 110</t>
  </si>
  <si>
    <t>182 1 01 02020 01 0000 110</t>
  </si>
  <si>
    <t>182 1 01 02030 01 0000 110</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</si>
  <si>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</si>
  <si>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</si>
  <si>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</si>
  <si>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</si>
  <si>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</si>
  <si>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</si>
  <si>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</si>
  <si>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</si>
  <si>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 xml:space="preserve">000 1 05 02000 02 0000 110 </t>
  </si>
  <si>
    <t>Единый налог на вмененный доход для отдельных видов деятельности</t>
  </si>
  <si>
    <t xml:space="preserve">182 1 05 02010 02 0000 110 </t>
  </si>
  <si>
    <t>000 1 06 00000 00 0000 000</t>
  </si>
  <si>
    <t>НАЛОГИ НА ИМУЩЕСТВО</t>
  </si>
  <si>
    <t>000 1 06 02000 02 0000 110</t>
  </si>
  <si>
    <t>Налог на имущество организаций</t>
  </si>
  <si>
    <t>182 1 06 02010 02 0000 110</t>
  </si>
  <si>
    <t>Налог на имущество организаций по имуществу, не входящему в Единую систему газоснабжения</t>
  </si>
  <si>
    <t>000 1 08 00000 00 0000 000</t>
  </si>
  <si>
    <t>ГОСУДАРСТВЕННАЯ ПОШЛИНА</t>
  </si>
  <si>
    <t>000 1 08 03000 01 0000 110</t>
  </si>
  <si>
    <t>182 1 08 03010 01 0000 110</t>
  </si>
  <si>
    <t>000 1 11 00000 00 0000 000</t>
  </si>
  <si>
    <t>ДОХОДЫ ОТ ИСПОЛЬЗОВАНИЯ ИМУЩЕСТВА, НАХОДЯЩЕГОСЯ В ГОСУДАРСТВЕННОЙ И МУНИЦИПАЛЬНОЙ СОБСТВЕННОСТИ</t>
  </si>
  <si>
    <t>000 1 11 01000 00 0000 120</t>
  </si>
  <si>
    <t>936 1 11 01050 05 0000 120</t>
  </si>
  <si>
    <t>000 1 11 05000 00 0000 120</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</si>
  <si>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</si>
  <si>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</si>
  <si>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000 1 11 05030 00 0000 120</t>
  </si>
  <si>
    <t>936 1 11 05035 05 0000 120</t>
  </si>
  <si>
    <t>000 1 12 00000 00 0000 000</t>
  </si>
  <si>
    <t>ПЛАТЕЖИ ПРИ ПОЛЬЗОВАНИИ ПРИРОДНЫМИ РЕСУРСАМИ</t>
  </si>
  <si>
    <t>000 1 13 00000 00 0000 000</t>
  </si>
  <si>
    <t>ДОХОДЫ ОТ ОКАЗАНИЯ ПЛАТНЫХ УСЛУГ (РАБОТ) И КОМПЕНСАЦИИ ЗАТРАТ ГОСУДАРСТВА</t>
  </si>
  <si>
    <t>000 1 13 01990 00 0000 130</t>
  </si>
  <si>
    <t>Прочие доходы от оказания платных услуг (работ)</t>
  </si>
  <si>
    <t xml:space="preserve">Прочие доходы от оказания  платных услуг (работ) получателями средств бюджетов муниципальных районов  </t>
  </si>
  <si>
    <t>903 1 13 01995 05 0000 130</t>
  </si>
  <si>
    <t>936 1 13 01995 05 0000 130</t>
  </si>
  <si>
    <t>000 1 13 02060 00 0000 130</t>
  </si>
  <si>
    <t>Доходы, поступающие в порядке  возмещения расходов, понесенных в связи с эксплуатацией имущества</t>
  </si>
  <si>
    <t>000 1 13 02065 05 0000 130</t>
  </si>
  <si>
    <t>Доходы, поступающие в порядке  возмещения расходов, понесенных в связи с эксплуатацией имущества муниципальных районов</t>
  </si>
  <si>
    <t>903 1 13 02065 05 0000 130</t>
  </si>
  <si>
    <t>936 1 13 02065 05 0000 130</t>
  </si>
  <si>
    <t>000 1 14 00000 00 0000 000</t>
  </si>
  <si>
    <t>ДОХОДЫ ОТ ПРОДАЖИ МАТЕРИАЛЬНЫХ И НЕМАТЕРИАЛЬНЫХ АКТИВОВ</t>
  </si>
  <si>
    <t>000 1 14 02050 05 0000 410</t>
  </si>
  <si>
    <t>000 1 14 02053 05 0000 410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</si>
  <si>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</si>
  <si>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936 1 14 02053 05 0000 410</t>
  </si>
  <si>
    <t>000 1 14 06000 00 0000 430</t>
  </si>
  <si>
    <t>Доходы от продажи земельных участков, государственная собственность на которые не разграничена</t>
  </si>
  <si>
    <t>000 1 16 00000 00 0000 000</t>
  </si>
  <si>
    <t>ШТРАФЫ, САНКЦИИ, ВОЗМЕЩЕНИЕ УЩЕРБА</t>
  </si>
  <si>
    <t>000 2 00 00000 00 0000 000</t>
  </si>
  <si>
    <t>БЕЗВОЗМЕЗДНЫЕ ПОСТУПЛЕНИЯ</t>
  </si>
  <si>
    <t>000 2 02 00000 00 0000 000</t>
  </si>
  <si>
    <t>Дотации  на  выравнивание  бюджетной  обеспеченности</t>
  </si>
  <si>
    <t>Субсидии бюджетам на обеспечение жильем молодых семей</t>
  </si>
  <si>
    <t>Субсидии бюджетам муниципальных районов на обеспечение жильем молодых семей</t>
  </si>
  <si>
    <t>Прочие субсидии</t>
  </si>
  <si>
    <t>Прочие субсидии бюджетам муниципальных районов</t>
  </si>
  <si>
    <r>
      <t>Субвенции</t>
    </r>
    <r>
      <rPr>
        <sz val="12"/>
        <color rgb="FF000000"/>
        <rFont val="Times New Roman"/>
        <family val="1"/>
        <charset val="204"/>
      </rPr>
      <t xml:space="preserve"> бюджетам  муниципальных  районов</t>
    </r>
    <r>
      <rPr>
        <sz val="12"/>
        <color theme="1"/>
        <rFont val="Times New Roman"/>
        <family val="1"/>
        <charset val="204"/>
      </rPr>
      <t xml:space="preserve"> на  осуществление  первичного воинского учета на территориях, где отсутствуют военные комиссариаты</t>
    </r>
  </si>
  <si>
    <t>000 2 02 03021 00 0000 151</t>
  </si>
  <si>
    <r>
      <t>Субвенции</t>
    </r>
    <r>
      <rPr>
        <sz val="12"/>
        <color rgb="FF000000"/>
        <rFont val="Times New Roman"/>
        <family val="1"/>
        <charset val="204"/>
      </rPr>
      <t xml:space="preserve"> бюджетам  муниципальных  образований</t>
    </r>
    <r>
      <rPr>
        <sz val="12"/>
        <color theme="1"/>
        <rFont val="Times New Roman"/>
        <family val="1"/>
        <charset val="204"/>
      </rPr>
      <t xml:space="preserve"> на ежемесячное денежное вознаграждение за  классное руководство</t>
    </r>
  </si>
  <si>
    <t>903 2 02 03021 05 0000 151</t>
  </si>
  <si>
    <r>
      <t>Субвенции</t>
    </r>
    <r>
      <rPr>
        <sz val="12"/>
        <color rgb="FF000000"/>
        <rFont val="Times New Roman"/>
        <family val="1"/>
        <charset val="204"/>
      </rPr>
      <t xml:space="preserve"> бюджетам  муниципальных  районов</t>
    </r>
    <r>
      <rPr>
        <sz val="12"/>
        <color theme="1"/>
        <rFont val="Times New Roman"/>
        <family val="1"/>
        <charset val="204"/>
      </rPr>
      <t xml:space="preserve"> на ежемесячное денежное вознаграждение за  классное руководство</t>
    </r>
  </si>
  <si>
    <t>000 2 02 03022 00 0000 151</t>
  </si>
  <si>
    <r>
      <t xml:space="preserve">Субвенции </t>
    </r>
    <r>
      <rPr>
        <sz val="12"/>
        <color rgb="FF000000"/>
        <rFont val="Times New Roman"/>
        <family val="1"/>
        <charset val="204"/>
      </rPr>
      <t xml:space="preserve">бюджетам  муниципальных  образований </t>
    </r>
    <r>
      <rPr>
        <sz val="12"/>
        <color theme="1"/>
        <rFont val="Times New Roman"/>
        <family val="1"/>
        <charset val="204"/>
      </rPr>
      <t>на  предоставление гражданам субсидий на оплату жилого помещения и коммунальных услуг</t>
    </r>
  </si>
  <si>
    <t>936 2 02 03022 05 0000 151</t>
  </si>
  <si>
    <r>
      <t xml:space="preserve">Субвенции </t>
    </r>
    <r>
      <rPr>
        <sz val="12"/>
        <color rgb="FF000000"/>
        <rFont val="Times New Roman"/>
        <family val="1"/>
        <charset val="204"/>
      </rPr>
      <t>бюджетам  муниципальных  районов</t>
    </r>
    <r>
      <rPr>
        <sz val="12"/>
        <color theme="1"/>
        <rFont val="Times New Roman"/>
        <family val="1"/>
        <charset val="204"/>
      </rPr>
      <t xml:space="preserve"> на  предоставление гражданам субсидий на оплату жилого помещения и коммунальных услуг</t>
    </r>
  </si>
  <si>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</si>
  <si>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</si>
  <si>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муниципальных районов на возмещение части процентной ставки по краткосрочным кредитам (займам) на развитие растениеводства, переработку и реализации продукции растениеводства</t>
  </si>
  <si>
    <t>Субвенции бюджетам муниципальных районов на возмещение части процентной ставки по инвестиционным кредитам (займам) на развитие растениеводства, переработку и развития инфраструктуры и логистического обеспечения рынков продукции растениеводства</t>
  </si>
  <si>
    <t>000 2 02 0310700 0000 151</t>
  </si>
  <si>
    <t>Субвенции бюджетам муниципальных районов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</si>
  <si>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Субвенции бюджетам муниципальных районов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</si>
  <si>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Субвенции бюджетам муниципальных районов на возмещение части процентной ставки по долгосрочным, среднесрочным и краткосрочным кредитам, взятыми малыми формами хозяйствования</t>
  </si>
  <si>
    <t>Иные межбюджетные трансферты</t>
  </si>
  <si>
    <t>000 2 02 04025 00 0000 151</t>
  </si>
  <si>
    <t>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 - Петербурга</t>
  </si>
  <si>
    <t>936 2 02 04025 05 0000 151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</si>
  <si>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</si>
  <si>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Прочие межбюджетные трансферты, передаваемые бюджетам</t>
  </si>
  <si>
    <t>Прочие межбюджетные трансферты, передаваемые бюджетам муниципальных районов</t>
  </si>
  <si>
    <t>Прочие безвозмездные поступления в бюджеты муниципальных районов</t>
  </si>
  <si>
    <t>ВСЕГО ДОХОДОВ</t>
  </si>
  <si>
    <t>000 2 02 01003 00 0000 151</t>
  </si>
  <si>
    <t>Дотации бюджетам на поддержку мер по обеспечению сбалансированности бюджетов</t>
  </si>
  <si>
    <t>000 2 02 01003 05 0000 151</t>
  </si>
  <si>
    <t>Дотации бюджетам муниципальных районов на поддержку мер по обеспечению сбалансированности бюджетов</t>
  </si>
  <si>
    <t>912 2 02 01003 05 0000 151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</si>
  <si>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</si>
  <si>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</si>
  <si>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</si>
  <si>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Единый сельскохозяйственный налог</t>
  </si>
  <si>
    <t>Прочие доходы от компенсации затрат бюджетов муниципальных районов</t>
  </si>
  <si>
    <t>000 2 02 02204 05 0000 151</t>
  </si>
  <si>
    <t>903 2 02 02204 05 0000 151</t>
  </si>
  <si>
    <t>903 1 13 02995 05 0000 130</t>
  </si>
  <si>
    <t>182 1 05 04020 02 0000 110</t>
  </si>
  <si>
    <t>Налог взимаемый в связи с применением патентой системой налогообложения</t>
  </si>
  <si>
    <t>936 2 02 02008 05 0000 151</t>
  </si>
  <si>
    <t>Прочие субвенции бюджетам муниципальных районов</t>
  </si>
  <si>
    <t>НАЛОГИ НА ТОВАРЫ (РАБОТЫ, УСЛУГИ), РЕАЛИЗУЕМЫЕ НА ТЕРРИТОРИИ РОССИЙСКОЙ ФЕДЕРАЦИИ</t>
  </si>
  <si>
    <t>000 1 03 00000 00 0000 000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</si>
  <si>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</si>
  <si>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000 2 02 02088 00 0000 150</t>
  </si>
  <si>
    <t>936 2 02 02088 05 0002 150</t>
  </si>
  <si>
    <t>936 2 02 02089 05 0002 150</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</si>
  <si>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</si>
  <si>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</si>
  <si>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</si>
  <si>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000 2 02 02089 00 0000 150</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</si>
  <si>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</si>
  <si>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936 2 07 05030 05 0000 180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</si>
  <si>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</si>
  <si>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</si>
  <si>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уплаты акцизов на дизельное топливо, зачисляемые в консолидированные бюджеты субъектов Российской Федерации</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</si>
  <si>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</si>
  <si>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</si>
  <si>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</si>
  <si>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000 1 05 03000 01 0000 110</t>
  </si>
  <si>
    <t>182 1 05 03010 01 0000 110</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</si>
  <si>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</si>
  <si>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</si>
  <si>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</si>
  <si>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</si>
  <si>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</si>
  <si>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</si>
  <si>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</si>
  <si>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Плата за выбросы загрязняющих веществ в атмосферный воздух стационарными объектами </t>
  </si>
  <si>
    <t>000 2 02 02008 00 0000 151</t>
  </si>
  <si>
    <t>936 2 02 0310705 0000 151</t>
  </si>
  <si>
    <t>000 2 02 03007 00 0000 151</t>
  </si>
  <si>
    <t>Субсидии бюджетам бюджетной системы Российской Федерации (межбюджетные субсидии)</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</si>
  <si>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</si>
  <si>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936 2 02 03007 05 0000 151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</si>
  <si>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</si>
  <si>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</si>
  <si>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</si>
  <si>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Субвенции бюджетам муниципальных образований на возмещение части процентной ставки по инвестиционным кредитам (займам) на развитие растениеводства, переработку и развития инфраструктуры и логистического обеспечения рынков продукции растениеводства</t>
  </si>
  <si>
    <t>Субвенции бюджетам муниципальных образований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</si>
  <si>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000 2 02 0310705 0000 151</t>
  </si>
  <si>
    <t>Субвенции бюджетам муниципальных районов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</si>
  <si>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Субвенции бюджетам муниципальных образований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</si>
  <si>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Субвенции бюджетам муниципальных образований на возмещение части процентной ставки по долгосрочным, среднесрочным и краткосрочным кредитам, взятыми малыми формами хозяйствования</t>
  </si>
  <si>
    <t>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</si>
  <si>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</si>
  <si>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</si>
  <si>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Прочие субвенции </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</si>
  <si>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</si>
  <si>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</si>
  <si>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936 1 11 09045 05 0000 120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</si>
  <si>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</si>
  <si>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</si>
  <si>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</si>
  <si>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000 1 14 02052 05 0000 410</t>
  </si>
  <si>
    <t>936 1 14 02052 05 0000 410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</si>
  <si>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</si>
  <si>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</si>
  <si>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000 2 02 02215 00 0000 151</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</si>
  <si>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</si>
  <si>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903 2 02 02215 00 0000 151</t>
  </si>
  <si>
    <r>
      <t>Субвенции</t>
    </r>
    <r>
      <rPr>
        <sz val="12"/>
        <color rgb="FF000000"/>
        <rFont val="Times New Roman"/>
        <family val="1"/>
        <charset val="204"/>
      </rPr>
      <t xml:space="preserve"> бюджетам  </t>
    </r>
    <r>
      <rPr>
        <sz val="12"/>
        <color theme="1"/>
        <rFont val="Times New Roman"/>
        <family val="1"/>
        <charset val="204"/>
      </rPr>
      <t>на  осуществление  первичного воинского учета на территориях, где отсутствуют военные комиссариаты</t>
    </r>
  </si>
  <si>
    <t>000 2 02 04052 00 0000 151</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</si>
  <si>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</si>
  <si>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</si>
  <si>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912 2 02 04052 05 0000 151</t>
  </si>
  <si>
    <t>Объемы</t>
  </si>
  <si>
    <t>Код бюджетной классификации</t>
  </si>
  <si>
    <t>Сумма              (тыс. рублей)</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</si>
  <si>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</si>
  <si>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000 2 02 35118 00 0000 151</t>
  </si>
  <si>
    <t>912 2 02 35118 05 0000 151</t>
  </si>
  <si>
    <t>000 2 02 35038 00 0000 151</t>
  </si>
  <si>
    <t>936 2 02 35038 05 0000 151</t>
  </si>
  <si>
    <t>000 2 02 35039 00 0000 151</t>
  </si>
  <si>
    <t>000 2 02 35039 05 0000 151</t>
  </si>
  <si>
    <t>936 2 02 35039 05 0000 151</t>
  </si>
  <si>
    <t>000 2 02 35048 00 0000 151</t>
  </si>
  <si>
    <t>000 2 02 35048 05 0000 151</t>
  </si>
  <si>
    <t>936 2 02 35048 05 0000 151</t>
  </si>
  <si>
    <t>000 2 02 35055 00 0000 151</t>
  </si>
  <si>
    <t>000 2 02 35055 05 0000 151</t>
  </si>
  <si>
    <t>936 2 02 35055 05 0000 151</t>
  </si>
  <si>
    <t>936 2 02 39999 05 0000 151</t>
  </si>
  <si>
    <t>000 2 02 40014 05 0000 151</t>
  </si>
  <si>
    <t>ПРОЧИЕ БЕЗВОЗМЕЗДНЫЕ ПОСТУПЛНЕНИЯ</t>
  </si>
  <si>
    <t>БЕЗВОЗМЕЗДНЫЕ ПОСТУПЛЕНИЯ ОТ ДРУГИХ БЮДЖЕТОВ БЮДЖЕТНОЙ СИСТЕМЫ РФ</t>
  </si>
  <si>
    <t>Дотации бюджетам бюджетной системы Российской Федерации</t>
  </si>
  <si>
    <r>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t>
    </r>
    <r>
      <rPr>
        <sz val="12"/>
        <color rgb="FF0000FF"/>
        <rFont val="Times New Roman"/>
        <family val="1"/>
        <charset val="204"/>
      </rPr>
      <t>статьями 227</t>
    </r>
    <r>
      <rPr>
        <sz val="12"/>
        <color theme="1"/>
        <rFont val="Times New Roman"/>
        <family val="1"/>
        <charset val="204"/>
      </rPr>
      <t xml:space="preserve">, </t>
    </r>
    <r>
      <rPr>
        <sz val="12"/>
        <color rgb="FF0000FF"/>
        <rFont val="Times New Roman"/>
        <family val="1"/>
        <charset val="204"/>
      </rPr>
      <t>227.1</t>
    </r>
    <r>
      <rPr>
        <sz val="12"/>
        <color theme="1"/>
        <rFont val="Times New Roman"/>
        <family val="1"/>
        <charset val="204"/>
      </rPr>
      <t xml:space="preserve"> и </t>
    </r>
    <r>
      <rPr>
        <sz val="12"/>
        <color rgb="FF0000FF"/>
        <rFont val="Times New Roman"/>
        <family val="1"/>
        <charset val="204"/>
      </rPr>
      <t>228</t>
    </r>
    <r>
      <rPr>
        <sz val="12"/>
        <color theme="1"/>
        <rFont val="Times New Roman"/>
        <family val="1"/>
        <charset val="204"/>
      </rPr>
      <t xml:space="preserve"> Налогового кодекса Российской Федерации</t>
    </r>
  </si>
  <si>
    <t>Субсидии бюджетам на реализацию мероприятий государственной программы Российской Федерации "Доступная среда" на 2011-2020 годы</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</si>
  <si>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</si>
  <si>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</si>
  <si>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</si>
  <si>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</si>
  <si>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</si>
  <si>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</si>
  <si>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</si>
  <si>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</si>
  <si>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</si>
  <si>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000 2 02 10000 00 0000 150</t>
  </si>
  <si>
    <t>000 2 02 15001 00 0000 150</t>
  </si>
  <si>
    <t>912 2 02 15001 05 0000 150</t>
  </si>
  <si>
    <t>000 2 02 20000 00 0000 150</t>
  </si>
  <si>
    <t>000 2 02 20216 00 0000 150</t>
  </si>
  <si>
    <t>936 2 02 20216 05 0000 150</t>
  </si>
  <si>
    <t>000 2 02 25027 00 0000 150</t>
  </si>
  <si>
    <t>912 2 02 25027 05 0000 150</t>
  </si>
  <si>
    <t>000 2 02 25097 00 0000 150</t>
  </si>
  <si>
    <t>903 2 02 25097 05 0000 150</t>
  </si>
  <si>
    <t>000 2 02 29999 00 0000 150</t>
  </si>
  <si>
    <t>903 2 02 29999 05 0000 150</t>
  </si>
  <si>
    <t>912 2 02 29999 05 0000 150</t>
  </si>
  <si>
    <t>936 2 02 29999 05 0000 150</t>
  </si>
  <si>
    <t>000 2 02 30000 00 0000 150</t>
  </si>
  <si>
    <t>000 2 02 30024 00 0000 150</t>
  </si>
  <si>
    <t>903 2 02 30024 05 0000 150</t>
  </si>
  <si>
    <t>912 2 02 30024 05 0000 150</t>
  </si>
  <si>
    <t>936 2 02 30024 05 0000 150</t>
  </si>
  <si>
    <t>000 2 02 30027 00 0000 150</t>
  </si>
  <si>
    <t>903 2 02 30027 05 0000 150</t>
  </si>
  <si>
    <t>000 2 02 30029 00 0000 150</t>
  </si>
  <si>
    <t>903 2 02 30029 05 0000 150</t>
  </si>
  <si>
    <t>000 2 02 35082 00 0000 150</t>
  </si>
  <si>
    <t>936 2 02 35082 05 0000 150</t>
  </si>
  <si>
    <t>000 2 02 35118 00 0000 150</t>
  </si>
  <si>
    <t>912 2 02 35118 05 0000 150</t>
  </si>
  <si>
    <t>000 2 02 35120 00 0000 150</t>
  </si>
  <si>
    <t>936 2 02 35120 05 0000 150</t>
  </si>
  <si>
    <t>000 2 02 35543 00 0000 150</t>
  </si>
  <si>
    <t>936 2 02 35543 05 0000 150</t>
  </si>
  <si>
    <t>000 2 02 39999 00 0000 150</t>
  </si>
  <si>
    <t>903 2 02 39999 05 0000 150</t>
  </si>
  <si>
    <t>000 2 02 40000 00 0000 150</t>
  </si>
  <si>
    <t>000 2 02 40014 00 0000 150</t>
  </si>
  <si>
    <t xml:space="preserve">936 2 02 40014 05 0000 150 </t>
  </si>
  <si>
    <t>000 2 02 49999 00 0000 150</t>
  </si>
  <si>
    <t>912 2 02 49999 05 0000 150</t>
  </si>
  <si>
    <t>936 2 07 05010 05 0000 150</t>
  </si>
  <si>
    <t>000 2 02 45159 00 0000 150</t>
  </si>
  <si>
    <t>903 2 02 45159 05 0000 150</t>
  </si>
  <si>
    <t>000 2 07 05000 05 0000 150</t>
  </si>
  <si>
    <t>912 2 02 20216 05 0000 150</t>
  </si>
  <si>
    <t>000 2 02 25228 00 0000 150</t>
  </si>
  <si>
    <t>936 2 02 25228 05 0000 150</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</si>
  <si>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</si>
  <si>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на оснащение объектов спортивной инфраструктуры спортивно-технологическим оборудованием</t>
  </si>
  <si>
    <t>000 2 02 25576 00 0000 150</t>
  </si>
  <si>
    <t>912 2 02 25576 05 0000 150</t>
  </si>
  <si>
    <t>936 2 02 25576 05 0000 150</t>
  </si>
  <si>
    <t>Субсидии бюджетам муниципальных районов на обеспечение комплексного развития сельских территорий</t>
  </si>
  <si>
    <t>Субсидии бюджетам  на обеспечение комплексного развития сельских территорий</t>
  </si>
  <si>
    <t>000 2 02 25519 00 0000 150</t>
  </si>
  <si>
    <t>936 2 02 25519 05 0000 150</t>
  </si>
  <si>
    <t>000 2 02 35469 00 0000 150</t>
  </si>
  <si>
    <t>936 2 02 35469 05 0000 150</t>
  </si>
  <si>
    <t>Субвенции бюджетам муниципальных районов на проведение Всероссийской переписи населения 2020 года</t>
  </si>
  <si>
    <t>Субвенции на проведение Всероссийской переписи населения 2020 года</t>
  </si>
  <si>
    <t>000 2 02 25304 00 0000 150</t>
  </si>
  <si>
    <t>903 2 02 25304 05 0000 150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</si>
  <si>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</si>
  <si>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000 2 02 45303 00 0000 150</t>
  </si>
  <si>
    <t>903 2 02 45303 05 0000 150</t>
  </si>
  <si>
    <t xml:space="preserve">поступления налоговых и неналоговых доходов общей суммой и по </t>
  </si>
  <si>
    <t>статьям классификации доходов бюджетов, а также объемы безвозмездных поступлений по подстатьям</t>
  </si>
  <si>
    <t xml:space="preserve">Налог, взимаемый в связи с применением патентной системы налогообложения, зачисляемый в бюджеты муниципальных районов </t>
  </si>
  <si>
    <t>048 1 12 01010 01 6000 120</t>
  </si>
  <si>
    <t>048 1 12 01030 01 6000 120</t>
  </si>
  <si>
    <t>Плата за  выбросы загрязняющих веществ в водные объекты</t>
  </si>
  <si>
    <t>048 1 12 01041 01 6000 120</t>
  </si>
  <si>
    <t>Плата за  размещение отходов производства</t>
  </si>
  <si>
    <t>048 1 12 01042 01 6000 120</t>
  </si>
  <si>
    <t xml:space="preserve">Плата за размещение твердых коммунальных отходов </t>
  </si>
  <si>
    <t>000 1 13 01990 00 0000 000</t>
  </si>
  <si>
    <t>000 1 13 02990 00 0000 130</t>
  </si>
  <si>
    <t>936 1 13 02995 05 0000 130</t>
  </si>
  <si>
    <t>000 1 14 06010 00 0000 430</t>
  </si>
  <si>
    <t>980 1 14 06013 13 0000 430</t>
  </si>
  <si>
    <t>981 1 14 06013 13 0000 430</t>
  </si>
  <si>
    <t>936 1 14 06013 05 0000 430</t>
  </si>
  <si>
    <t>000 1 16 01000 01 0000 140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</si>
  <si>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</si>
  <si>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</si>
  <si>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</si>
  <si>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836 1 16 01063 01 9000 140</t>
  </si>
  <si>
    <t>Административные штрафы, установленные главой 6 КоАП РФ, за административные правонарушения, посягающие на здоровье, санэпидемологическое благополучие населения и общественную нравственность</t>
  </si>
  <si>
    <t>836 1 16 01073 01 9000 140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</si>
  <si>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</si>
  <si>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t>
  </si>
  <si>
    <t>000 1 16 10000 00 0000 140</t>
  </si>
  <si>
    <t>Платежи в целях возмещения причиненного ущерба (убытков)</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</si>
  <si>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</si>
  <si>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836 1 16 01053 01 9000 140</t>
  </si>
  <si>
    <t>738 1 16 01053 01 9000 140</t>
  </si>
  <si>
    <t>738 1 16 01063 01 0091 140</t>
  </si>
  <si>
    <t>738 1 16 01063 01 0101 140</t>
  </si>
  <si>
    <t>738 1 16 01073 01 0017 140</t>
  </si>
  <si>
    <t>738 1 16 01073 01 0019 140</t>
  </si>
  <si>
    <t>738 1 16 01073 01 0027 140</t>
  </si>
  <si>
    <t>738 1 16 01083 01 0028 140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</si>
  <si>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t>
  </si>
  <si>
    <t>738 1 16 01143 01 9000 140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</si>
  <si>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</si>
  <si>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738 1 16 01153 01 0006 140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</si>
  <si>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</si>
  <si>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738 1 16 01173 01 0008 140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</si>
  <si>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</si>
  <si>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t>
  </si>
  <si>
    <t>738 1 16 01193 01 0005 140</t>
  </si>
  <si>
    <t>738 1 16 01193 01 0013 140</t>
  </si>
  <si>
    <t>738 1 16 01193 01 0401 140</t>
  </si>
  <si>
    <t>738 1 16 01193 01 9000 140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</si>
  <si>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</si>
  <si>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738 1 16 01203 01 0006 140</t>
  </si>
  <si>
    <t>738 1 16 01203 01 0008 140</t>
  </si>
  <si>
    <t>738 1 16 01203 01 0013 140</t>
  </si>
  <si>
    <t>738 1 16 01203 01 0021 140</t>
  </si>
  <si>
    <t>738 1 16 01203 01 9000 140</t>
  </si>
  <si>
    <t>738 1 16 01333 01 1000 140</t>
  </si>
  <si>
    <t>804 1 16 11050 01 1000 140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</si>
  <si>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</si>
  <si>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000 1 17 00000 00 0000 000</t>
  </si>
  <si>
    <t>ПРОЧИЕ НЕНАЛОГОВЫЕ ДОХОДЫ</t>
  </si>
  <si>
    <t>Инициативные платежи</t>
  </si>
  <si>
    <t>936 1 17 15030 05 1000 150</t>
  </si>
  <si>
    <t>Инициативные платежи, зачисляемые в бюджеты муниципальных районов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</si>
  <si>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</si>
  <si>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936 1 11 05075 05 0000 120</t>
  </si>
  <si>
    <t>Доходы от сдачи в аренду имущества, составляющего казну муниципальных районов (за исключением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</si>
  <si>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</si>
  <si>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936 1 11 05025 05 0000 120</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</si>
  <si>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</si>
  <si>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</si>
  <si>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</si>
  <si>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</si>
  <si>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000 2 02 25179 00 0000 150</t>
  </si>
  <si>
    <t>903 2 02 25179 05 0000 150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</si>
  <si>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</si>
  <si>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</si>
  <si>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</si>
  <si>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</si>
  <si>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182 1 01 02013 01 0000 110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</si>
  <si>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</si>
  <si>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182 1 01 02014 01 0000 110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</si>
  <si>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</si>
  <si>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182 1 03 02230 01 0000 110</t>
  </si>
  <si>
    <t>182 1 03 02240 01 0000 110</t>
  </si>
  <si>
    <t>182 1 03 02250 01 0000 110</t>
  </si>
  <si>
    <t>182 1 03 02260 01 0000 110</t>
  </si>
  <si>
    <t>738 1 16 01063 01 0009 140</t>
  </si>
  <si>
    <t>836 1 16 01203 01 9000 140</t>
  </si>
  <si>
    <t>738 1 16 01203 01 0010 140</t>
  </si>
  <si>
    <t>738 1 16 01173 01 0007 140</t>
  </si>
  <si>
    <t>738 1 16 01153 01 0005 140</t>
  </si>
  <si>
    <t>738 1 16 01143 01 0002 140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</si>
  <si>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</si>
  <si>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</si>
  <si>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</si>
  <si>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</si>
  <si>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</si>
  <si>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936 1 16 10032 05 9000 140</t>
  </si>
  <si>
    <t>936 2 02 49999 05 0000 150</t>
  </si>
  <si>
    <t>936 2 02 25511 05 0000 150</t>
  </si>
  <si>
    <t>000 2 02 25511 00 0000 150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</si>
  <si>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</si>
  <si>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</si>
  <si>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</si>
  <si>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</si>
  <si>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</si>
  <si>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000 1 03 02000 01 0000 110</t>
  </si>
  <si>
    <t>Акцизы по подакцизным товарам (продукции), производимым на территории Российской Федерации</t>
  </si>
  <si>
    <t>000 1 05 04000 02 0000 110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</si>
  <si>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</si>
  <si>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000 1 12 01000 01 0000 120</t>
  </si>
  <si>
    <t>Плата за негативное воздействие на окружающую среду</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</si>
  <si>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</si>
  <si>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</si>
  <si>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</si>
  <si>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</si>
  <si>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</si>
  <si>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000 1 17 15000 00 0000 150</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</si>
  <si>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</si>
  <si>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</si>
  <si>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</si>
  <si>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</si>
  <si>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Субсидии бюджетам на поддержку отрасли культуры</t>
  </si>
  <si>
    <t>Субсидии бюджетам муниципальных районов на поддержку отрасли культуры</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</si>
  <si>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</si>
  <si>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</si>
  <si>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000 2 07 00000 00 0000 000</t>
  </si>
  <si>
    <t>903 2 02 04999 05 0000 150</t>
  </si>
  <si>
    <t xml:space="preserve">                                                           Приложение №  1</t>
  </si>
  <si>
    <t>Исполнено              (тыс. руб.)</t>
  </si>
  <si>
    <t>Процент   исполнения</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</si>
  <si>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</si>
  <si>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000 1 16 10120 00 0000 140</t>
  </si>
  <si>
    <t>000 1 16 11000 01 0000 140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</si>
  <si>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</si>
  <si>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</si>
  <si>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000 2 08 00000 00 0000 000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</si>
  <si>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</si>
  <si>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</si>
  <si>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</si>
  <si>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</si>
  <si>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738 1 16 01173 01 9000 140</t>
  </si>
  <si>
    <t>804 1 16 11050 01 0000 140</t>
  </si>
  <si>
    <t>188 1 16 10123 01 0000 140</t>
  </si>
  <si>
    <t>912 2 08 05000 05 0000 150</t>
  </si>
  <si>
    <t>738 1 16 01083 01 0281 140</t>
  </si>
  <si>
    <t>836 1 16 01193 01 9000 140</t>
  </si>
  <si>
    <t>Административные штрафы, установленные главой 19 Кодекса Российской Федерации об админитсративных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</si>
  <si>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Налог</t>
  </si>
  <si>
    <t>Неналог</t>
  </si>
  <si>
    <t>классификации доходов бюджетов  на 01.07.2024 года</t>
  </si>
  <si>
    <t>710 1 16 11050 01 0000 140</t>
  </si>
  <si>
    <t>000 1 11 05313 13 0000 000</t>
  </si>
  <si>
    <t>981 1 11 05313 13 0000 120</t>
  </si>
  <si>
    <t xml:space="preserve">   Плата по соглашениям об установлении сервитута,заключенным органом местного самоуправления муниципальных районов,государственными или муниципальными предприятиями либо государственными или муниципальными учреждениями в отношении земельных участков,государственная собственность на которые не разграничена и которые расположены в границах городских поселений</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</si>
  <si>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</si>
  <si>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000 1 11 05300 00 0000 000</t>
  </si>
  <si>
    <t>Плата по соглашениям об установлении сервитута, в отношении земельных участков, находящихся в государственной и муниципальной собственности</t>
  </si>
  <si>
    <t>936 1 11 05013 05 0000 120</t>
  </si>
  <si>
    <t>980 1 11 05013 13 0000 120</t>
  </si>
  <si>
    <t>981 1 11 05013 13 0000 120</t>
  </si>
  <si>
    <t>000 1 11 05013 13 0000 120</t>
  </si>
</sst>
</file>

<file path=xl/styles.xml><?xml version="1.0" encoding="utf-8"?>
<styleSheet xmlns="http://schemas.openxmlformats.org/spreadsheetml/2006/main">
  <numFmts count="3">
    <numFmt numFmtId="164" formatCode="_-* #,##0.00_р_._-;\-* #,##0.00_р_._-;_-* &quot;-&quot;??_р_._-;_-@_-"/>
    <numFmt numFmtId="165" formatCode="#,##0.0_ ;\-#,##0.0\ "/>
    <numFmt numFmtId="166" formatCode="_-* #,##0.0_р_._-;\-* #,##0.0_р_._-;_-* &quot;-&quot;??_р_._-;_-@_-"/>
  </numFmts>
  <fonts count="17">
    <font>
      <sz val="11"/>
      <color theme="1"/>
      <name val="Calibri"/>
      <family val="2"/>
      <charset val="204"/>
      <scheme val="minor"/>
    </font>
    <font>
      <sz val="12"/>
      <color theme="1"/>
      <name val="Times New Roman"/>
      <family val="1"/>
      <charset val="204"/>
    </font>
    <font>
      <sz val="12"/>
      <color rgb="FF000000"/>
      <name val="Times New Roman"/>
      <family val="1"/>
      <charset val="204"/>
    </font>
    <font>
      <b/>
      <sz val="12"/>
      <color theme="1"/>
      <name val="Times New Roman"/>
      <family val="1"/>
      <charset val="204"/>
    </font>
    <font>
      <b/>
      <sz val="12"/>
      <color rgb="FF000000"/>
      <name val="Times New Roman"/>
      <family val="1"/>
      <charset val="204"/>
    </font>
    <font>
      <sz val="11"/>
      <color theme="1"/>
      <name val="Calibri"/>
      <family val="2"/>
      <charset val="204"/>
      <scheme val="minor"/>
    </font>
    <font>
      <u/>
      <sz val="10.8"/>
      <color theme="10"/>
      <name val="Calibri"/>
      <family val="2"/>
      <charset val="204"/>
    </font>
    <font>
      <sz val="12"/>
      <name val="Times New Roman"/>
      <family val="1"/>
      <charset val="204"/>
    </font>
    <font>
      <sz val="12"/>
      <color rgb="FF0000FF"/>
      <name val="Times New Roman"/>
      <family val="1"/>
      <charset val="204"/>
    </font>
    <font>
      <sz val="12"/>
      <color rgb="FF000000"/>
      <name val="Arial"/>
      <family val="2"/>
      <charset val="204"/>
    </font>
    <font>
      <sz val="12"/>
      <color theme="1"/>
      <name val="Calibri"/>
      <family val="2"/>
      <charset val="204"/>
      <scheme val="minor"/>
    </font>
    <font>
      <b/>
      <sz val="14"/>
      <name val="Times New Roman"/>
      <family val="1"/>
    </font>
    <font>
      <b/>
      <sz val="14"/>
      <name val="Times New Roman"/>
      <family val="1"/>
      <charset val="204"/>
    </font>
    <font>
      <b/>
      <sz val="11"/>
      <color rgb="FF000000"/>
      <name val="Times New Roman"/>
      <family val="1"/>
      <charset val="204"/>
    </font>
    <font>
      <b/>
      <sz val="12"/>
      <name val="Times New Roman"/>
      <family val="1"/>
      <charset val="204"/>
    </font>
    <font>
      <sz val="14"/>
      <color theme="1"/>
      <name val="Calibri"/>
      <family val="2"/>
      <charset val="204"/>
      <scheme val="minor"/>
    </font>
    <font>
      <sz val="12"/>
      <color rgb="FFFF000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164" fontId="5" fillId="0" borderId="0" applyFont="0" applyFill="0" applyBorder="0" applyAlignment="0" applyProtection="0"/>
    <xf numFmtId="0" fontId="6" fillId="0" borderId="0" applyNumberFormat="0" applyFill="0" applyBorder="0" applyAlignment="0" applyProtection="0">
      <alignment vertical="top"/>
      <protection locked="0"/>
    </xf>
  </cellStyleXfs>
  <cellXfs count="65">
    <xf numFmtId="0" fontId="0" fillId="0" borderId="0" xfId="0"/>
    <xf numFmtId="0" fontId="3" fillId="2" borderId="1" xfId="0" applyFont="1" applyFill="1" applyBorder="1" applyAlignment="1">
      <alignment horizontal="justify"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justify" vertical="top" wrapText="1"/>
    </xf>
    <xf numFmtId="2" fontId="2" fillId="2" borderId="1" xfId="0" applyNumberFormat="1" applyFont="1" applyFill="1" applyBorder="1" applyAlignment="1">
      <alignment horizontal="center" vertical="top" wrapText="1"/>
    </xf>
    <xf numFmtId="1" fontId="2" fillId="2" borderId="1" xfId="0" applyNumberFormat="1" applyFont="1" applyFill="1" applyBorder="1" applyAlignment="1">
      <alignment horizontal="center" vertical="top" wrapText="1"/>
    </xf>
    <xf numFmtId="0" fontId="1" fillId="0" borderId="1" xfId="0" applyFont="1" applyBorder="1" applyAlignment="1">
      <alignment wrapText="1"/>
    </xf>
    <xf numFmtId="0" fontId="1" fillId="2" borderId="1" xfId="0" applyFont="1" applyFill="1" applyBorder="1" applyAlignment="1">
      <alignment horizontal="justify" vertical="top" wrapText="1"/>
    </xf>
    <xf numFmtId="0" fontId="2" fillId="2" borderId="1" xfId="0" applyFont="1" applyFill="1" applyBorder="1" applyAlignment="1">
      <alignment vertical="top" wrapText="1"/>
    </xf>
    <xf numFmtId="0" fontId="1" fillId="0" borderId="0" xfId="0" applyFont="1" applyAlignment="1">
      <alignment wrapText="1"/>
    </xf>
    <xf numFmtId="0" fontId="1" fillId="0" borderId="0" xfId="0" applyFont="1" applyAlignment="1">
      <alignment horizontal="justify" vertical="top" wrapText="1"/>
    </xf>
    <xf numFmtId="0" fontId="1" fillId="0" borderId="1" xfId="0" applyFont="1" applyBorder="1" applyAlignment="1">
      <alignment horizontal="justify" vertical="top" wrapText="1"/>
    </xf>
    <xf numFmtId="0" fontId="7" fillId="0" borderId="0" xfId="2" applyFont="1" applyAlignment="1" applyProtection="1">
      <alignment horizontal="justify" vertical="top" wrapText="1"/>
    </xf>
    <xf numFmtId="0" fontId="7" fillId="0" borderId="1" xfId="2" applyFont="1" applyBorder="1" applyAlignment="1" applyProtection="1">
      <alignment horizontal="justify" vertical="top" wrapText="1"/>
    </xf>
    <xf numFmtId="0" fontId="2" fillId="2" borderId="2" xfId="0" applyFont="1" applyFill="1" applyBorder="1" applyAlignment="1">
      <alignment vertical="top" wrapText="1"/>
    </xf>
    <xf numFmtId="0" fontId="2" fillId="2" borderId="3" xfId="0" applyFont="1" applyFill="1" applyBorder="1" applyAlignment="1">
      <alignment vertical="top" wrapText="1"/>
    </xf>
    <xf numFmtId="0" fontId="4" fillId="2" borderId="1" xfId="0" applyFont="1" applyFill="1" applyBorder="1" applyAlignment="1">
      <alignment vertical="top" wrapText="1"/>
    </xf>
    <xf numFmtId="0" fontId="4" fillId="2" borderId="1" xfId="0" applyFont="1" applyFill="1" applyBorder="1" applyAlignment="1">
      <alignment horizontal="justify" vertical="top" wrapText="1"/>
    </xf>
    <xf numFmtId="2" fontId="2" fillId="2" borderId="1" xfId="0" applyNumberFormat="1" applyFont="1" applyFill="1" applyBorder="1" applyAlignment="1">
      <alignment horizontal="left" vertical="top" wrapText="1"/>
    </xf>
    <xf numFmtId="0" fontId="1" fillId="0" borderId="1" xfId="0" applyFont="1" applyBorder="1" applyAlignment="1">
      <alignment horizontal="left" wrapText="1"/>
    </xf>
    <xf numFmtId="0" fontId="3" fillId="0" borderId="0" xfId="0" applyFont="1" applyAlignment="1">
      <alignment wrapText="1"/>
    </xf>
    <xf numFmtId="2" fontId="4" fillId="2" borderId="1" xfId="0" applyNumberFormat="1" applyFont="1" applyFill="1" applyBorder="1" applyAlignment="1">
      <alignment horizontal="left" vertical="top" wrapText="1"/>
    </xf>
    <xf numFmtId="0" fontId="4" fillId="2" borderId="1" xfId="0" applyFont="1" applyFill="1" applyBorder="1" applyAlignment="1">
      <alignment horizontal="justify" vertical="top"/>
    </xf>
    <xf numFmtId="0" fontId="1" fillId="0" borderId="0" xfId="0" applyFont="1" applyAlignment="1">
      <alignment horizontal="justify" vertical="center" wrapText="1"/>
    </xf>
    <xf numFmtId="0" fontId="4" fillId="2" borderId="1" xfId="0" applyFont="1" applyFill="1" applyBorder="1" applyAlignment="1">
      <alignment vertical="center" wrapText="1"/>
    </xf>
    <xf numFmtId="0" fontId="10" fillId="0" borderId="0" xfId="0" applyFont="1"/>
    <xf numFmtId="0" fontId="2" fillId="3" borderId="1" xfId="0" applyFont="1" applyFill="1" applyBorder="1" applyAlignment="1">
      <alignment vertical="top" wrapText="1"/>
    </xf>
    <xf numFmtId="0" fontId="1" fillId="3" borderId="1" xfId="0" applyFont="1" applyFill="1" applyBorder="1" applyAlignment="1">
      <alignment horizontal="justify" vertical="top" wrapText="1"/>
    </xf>
    <xf numFmtId="0" fontId="0" fillId="3" borderId="0" xfId="0" applyFill="1"/>
    <xf numFmtId="0" fontId="13" fillId="2" borderId="1" xfId="0" applyFont="1" applyFill="1" applyBorder="1" applyAlignment="1">
      <alignment vertical="top" wrapText="1"/>
    </xf>
    <xf numFmtId="1" fontId="4" fillId="2" borderId="1" xfId="0" applyNumberFormat="1" applyFont="1" applyFill="1" applyBorder="1" applyAlignment="1">
      <alignment horizontal="center" vertical="top" wrapText="1"/>
    </xf>
    <xf numFmtId="0" fontId="14" fillId="0" borderId="1" xfId="2" applyFont="1" applyBorder="1" applyAlignment="1" applyProtection="1">
      <alignment horizontal="justify" vertical="top" wrapText="1"/>
    </xf>
    <xf numFmtId="0" fontId="15" fillId="0" borderId="0" xfId="0" applyFont="1" applyAlignment="1">
      <alignment horizontal="center" wrapText="1"/>
    </xf>
    <xf numFmtId="0" fontId="1" fillId="0" borderId="0" xfId="0" applyFont="1" applyAlignment="1">
      <alignment vertical="center" wrapText="1"/>
    </xf>
    <xf numFmtId="0" fontId="2" fillId="3" borderId="1" xfId="0" applyFont="1" applyFill="1" applyBorder="1" applyAlignment="1">
      <alignment horizontal="justify" vertical="top" wrapText="1"/>
    </xf>
    <xf numFmtId="0" fontId="0" fillId="0" borderId="0" xfId="0" applyAlignment="1">
      <alignment horizontal="center"/>
    </xf>
    <xf numFmtId="0" fontId="10" fillId="0" borderId="0" xfId="0" applyFont="1" applyAlignment="1">
      <alignment horizontal="center"/>
    </xf>
    <xf numFmtId="165" fontId="4" fillId="2" borderId="1" xfId="1" applyNumberFormat="1" applyFont="1" applyFill="1" applyBorder="1" applyAlignment="1">
      <alignment horizontal="center" vertical="center" wrapText="1"/>
    </xf>
    <xf numFmtId="165" fontId="2" fillId="2" borderId="1" xfId="1" applyNumberFormat="1" applyFont="1" applyFill="1" applyBorder="1" applyAlignment="1">
      <alignment horizontal="center" vertical="center" wrapText="1"/>
    </xf>
    <xf numFmtId="165" fontId="2" fillId="3" borderId="1" xfId="1" applyNumberFormat="1" applyFont="1" applyFill="1" applyBorder="1" applyAlignment="1">
      <alignment horizontal="center" vertical="center" wrapText="1"/>
    </xf>
    <xf numFmtId="165" fontId="4" fillId="0" borderId="1" xfId="1" applyNumberFormat="1" applyFont="1" applyBorder="1" applyAlignment="1">
      <alignment horizontal="center" vertical="center" wrapText="1"/>
    </xf>
    <xf numFmtId="165" fontId="3" fillId="2" borderId="1" xfId="1" applyNumberFormat="1" applyFont="1" applyFill="1" applyBorder="1" applyAlignment="1">
      <alignment horizontal="center" vertical="center" wrapText="1"/>
    </xf>
    <xf numFmtId="165" fontId="2" fillId="0" borderId="1" xfId="1" applyNumberFormat="1" applyFont="1" applyBorder="1" applyAlignment="1">
      <alignment horizontal="center" vertical="center" wrapText="1"/>
    </xf>
    <xf numFmtId="165" fontId="2" fillId="0" borderId="3" xfId="1" applyNumberFormat="1" applyFont="1" applyBorder="1" applyAlignment="1">
      <alignment horizontal="center" vertical="center" wrapText="1"/>
    </xf>
    <xf numFmtId="165" fontId="4" fillId="3" borderId="1" xfId="1" applyNumberFormat="1" applyFont="1" applyFill="1" applyBorder="1" applyAlignment="1">
      <alignment horizontal="center" vertical="center" wrapText="1"/>
    </xf>
    <xf numFmtId="165" fontId="2" fillId="2" borderId="2" xfId="1" applyNumberFormat="1" applyFont="1" applyFill="1" applyBorder="1" applyAlignment="1">
      <alignment horizontal="center" vertical="center" wrapText="1"/>
    </xf>
    <xf numFmtId="166" fontId="0" fillId="0" borderId="0" xfId="1" applyNumberFormat="1" applyFont="1" applyAlignment="1">
      <alignment horizontal="center"/>
    </xf>
    <xf numFmtId="166" fontId="5" fillId="0" borderId="0" xfId="1" applyNumberFormat="1" applyFont="1" applyAlignment="1">
      <alignment horizontal="center"/>
    </xf>
    <xf numFmtId="49" fontId="4" fillId="2" borderId="1" xfId="0" applyNumberFormat="1" applyFont="1" applyFill="1" applyBorder="1" applyAlignment="1">
      <alignment vertical="top" wrapText="1"/>
    </xf>
    <xf numFmtId="165" fontId="2" fillId="0" borderId="1" xfId="1" applyNumberFormat="1" applyFont="1" applyFill="1" applyBorder="1" applyAlignment="1">
      <alignment horizontal="center" vertical="center" wrapText="1"/>
    </xf>
    <xf numFmtId="0" fontId="2" fillId="0" borderId="1" xfId="0" applyFont="1" applyBorder="1" applyAlignment="1">
      <alignment vertical="top" wrapText="1"/>
    </xf>
    <xf numFmtId="49" fontId="2" fillId="0" borderId="1" xfId="0" applyNumberFormat="1" applyFont="1" applyBorder="1" applyAlignment="1">
      <alignment vertical="top" wrapText="1"/>
    </xf>
    <xf numFmtId="165" fontId="0" fillId="0" borderId="0" xfId="0" applyNumberFormat="1"/>
    <xf numFmtId="0" fontId="4" fillId="2" borderId="3" xfId="0" applyFont="1" applyFill="1" applyBorder="1" applyAlignment="1">
      <alignment vertical="top" wrapText="1"/>
    </xf>
    <xf numFmtId="0" fontId="4" fillId="3" borderId="1" xfId="0" applyFont="1" applyFill="1" applyBorder="1" applyAlignment="1">
      <alignment vertical="top" wrapText="1"/>
    </xf>
    <xf numFmtId="0" fontId="4" fillId="3" borderId="1" xfId="0" applyFont="1" applyFill="1" applyBorder="1" applyAlignment="1">
      <alignment horizontal="justify" vertical="top" wrapText="1"/>
    </xf>
    <xf numFmtId="165" fontId="16" fillId="2" borderId="1" xfId="1" applyNumberFormat="1" applyFont="1" applyFill="1" applyBorder="1" applyAlignment="1">
      <alignment horizontal="center" vertical="center" wrapText="1"/>
    </xf>
    <xf numFmtId="0" fontId="2" fillId="0" borderId="1" xfId="0" applyFont="1" applyBorder="1" applyAlignment="1">
      <alignment horizontal="justify" vertical="top" wrapText="1"/>
    </xf>
    <xf numFmtId="0" fontId="7" fillId="0" borderId="1" xfId="2" applyFont="1" applyFill="1" applyBorder="1" applyAlignment="1" applyProtection="1">
      <alignment horizontal="justify" vertical="top" wrapText="1"/>
    </xf>
    <xf numFmtId="0" fontId="7" fillId="2" borderId="1" xfId="0" applyFont="1" applyFill="1" applyBorder="1" applyAlignment="1">
      <alignment vertical="top" wrapText="1"/>
    </xf>
    <xf numFmtId="0" fontId="4" fillId="2" borderId="0" xfId="0" applyFont="1" applyFill="1" applyAlignment="1">
      <alignment horizontal="center" wrapText="1"/>
    </xf>
    <xf numFmtId="0" fontId="11" fillId="3" borderId="0" xfId="0" applyFont="1" applyFill="1" applyAlignment="1">
      <alignment horizontal="center" vertical="top" wrapText="1"/>
    </xf>
    <xf numFmtId="0" fontId="12" fillId="3" borderId="0" xfId="0" applyFont="1" applyFill="1" applyAlignment="1">
      <alignment horizontal="center" vertical="top" wrapText="1"/>
    </xf>
    <xf numFmtId="0" fontId="9" fillId="2" borderId="0" xfId="0" applyFont="1" applyFill="1" applyAlignment="1">
      <alignment horizontal="right" vertical="top" wrapText="1"/>
    </xf>
    <xf numFmtId="0" fontId="2" fillId="2" borderId="0" xfId="0" applyFont="1" applyFill="1" applyAlignment="1">
      <alignment horizontal="right" vertical="top" wrapText="1"/>
    </xf>
  </cellXfs>
  <cellStyles count="3">
    <cellStyle name="Гиперссылка" xfId="2" builtinId="8"/>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62"/>
  <sheetViews>
    <sheetView tabSelected="1" zoomScale="90" zoomScaleNormal="90" workbookViewId="0">
      <selection activeCell="A48" sqref="A48:A50"/>
    </sheetView>
  </sheetViews>
  <sheetFormatPr defaultRowHeight="14.4"/>
  <cols>
    <col min="1" max="1" width="28.5546875" customWidth="1"/>
    <col min="2" max="2" width="48.109375" customWidth="1"/>
    <col min="3" max="5" width="16" style="35" customWidth="1"/>
    <col min="7" max="7" width="0" hidden="1" customWidth="1"/>
    <col min="8" max="8" width="10.33203125" hidden="1" customWidth="1"/>
    <col min="9" max="9" width="12.109375" hidden="1" customWidth="1"/>
    <col min="10" max="10" width="0" hidden="1" customWidth="1"/>
    <col min="11" max="11" width="7.5546875" hidden="1" customWidth="1"/>
    <col min="12" max="13" width="0" hidden="1" customWidth="1"/>
  </cols>
  <sheetData>
    <row r="1" spans="1:11" ht="15.75" customHeight="1">
      <c r="A1" s="64" t="s">
        <v>405</v>
      </c>
      <c r="B1" s="64"/>
      <c r="C1" s="64"/>
      <c r="D1" s="64"/>
      <c r="E1" s="64"/>
    </row>
    <row r="2" spans="1:11" ht="15">
      <c r="A2" s="63"/>
      <c r="B2" s="63"/>
      <c r="C2" s="63"/>
    </row>
    <row r="3" spans="1:11" ht="15.6">
      <c r="A3" s="60" t="s">
        <v>181</v>
      </c>
      <c r="B3" s="60"/>
      <c r="C3" s="60"/>
      <c r="D3" s="60"/>
      <c r="E3" s="60"/>
    </row>
    <row r="4" spans="1:11" ht="18.75" customHeight="1">
      <c r="A4" s="60" t="s">
        <v>277</v>
      </c>
      <c r="B4" s="60"/>
      <c r="C4" s="60"/>
      <c r="D4" s="60"/>
      <c r="E4" s="60"/>
      <c r="I4" s="61"/>
      <c r="J4" s="61"/>
      <c r="K4" s="61"/>
    </row>
    <row r="5" spans="1:11" ht="17.399999999999999">
      <c r="A5" s="60" t="s">
        <v>278</v>
      </c>
      <c r="B5" s="60"/>
      <c r="C5" s="60"/>
      <c r="D5" s="60"/>
      <c r="E5" s="60"/>
      <c r="I5" s="62"/>
      <c r="J5" s="62"/>
      <c r="K5" s="62"/>
    </row>
    <row r="6" spans="1:11" ht="15.75" customHeight="1">
      <c r="A6" s="60" t="s">
        <v>427</v>
      </c>
      <c r="B6" s="60"/>
      <c r="C6" s="60"/>
      <c r="D6" s="60"/>
      <c r="E6" s="60"/>
    </row>
    <row r="7" spans="1:11" ht="15.6">
      <c r="A7" s="25"/>
      <c r="B7" s="25"/>
      <c r="C7" s="36"/>
      <c r="D7" s="36"/>
      <c r="E7" s="36"/>
    </row>
    <row r="8" spans="1:11" ht="31.2">
      <c r="A8" s="2" t="s">
        <v>182</v>
      </c>
      <c r="B8" s="2" t="s">
        <v>0</v>
      </c>
      <c r="C8" s="2" t="s">
        <v>183</v>
      </c>
      <c r="D8" s="2" t="s">
        <v>406</v>
      </c>
      <c r="E8" s="2" t="s">
        <v>407</v>
      </c>
    </row>
    <row r="9" spans="1:11" ht="31.2">
      <c r="A9" s="16" t="s">
        <v>1</v>
      </c>
      <c r="B9" s="17" t="s">
        <v>2</v>
      </c>
      <c r="C9" s="37">
        <f>C10+C18+C24+C36+C39+C42+C63+C69+C81+C96+C139</f>
        <v>163573.30000000005</v>
      </c>
      <c r="D9" s="37">
        <f>D10+D18+D24+D36+D39+D42+D63+D69+D81+D96+D139</f>
        <v>80615.7</v>
      </c>
      <c r="E9" s="37">
        <f>D9/C9*100</f>
        <v>49.284143561326928</v>
      </c>
    </row>
    <row r="10" spans="1:11" ht="15.6">
      <c r="A10" s="16" t="s">
        <v>3</v>
      </c>
      <c r="B10" s="17" t="s">
        <v>4</v>
      </c>
      <c r="C10" s="37">
        <f>C11</f>
        <v>77713.900000000009</v>
      </c>
      <c r="D10" s="37">
        <f>D11</f>
        <v>33105.200000000004</v>
      </c>
      <c r="E10" s="37">
        <f t="shared" ref="E10:E75" si="0">D10/C10*100</f>
        <v>42.598814369115431</v>
      </c>
    </row>
    <row r="11" spans="1:11" ht="15.6">
      <c r="A11" s="8" t="s">
        <v>5</v>
      </c>
      <c r="B11" s="3" t="s">
        <v>6</v>
      </c>
      <c r="C11" s="38">
        <f>C12+C13+C14+C17+C15+C16</f>
        <v>77713.900000000009</v>
      </c>
      <c r="D11" s="38">
        <f>D12+D13+D14+D15+D16+D17</f>
        <v>33105.200000000004</v>
      </c>
      <c r="E11" s="38">
        <f t="shared" si="0"/>
        <v>42.598814369115431</v>
      </c>
    </row>
    <row r="12" spans="1:11" ht="102" customHeight="1">
      <c r="A12" s="8" t="s">
        <v>7</v>
      </c>
      <c r="B12" s="23" t="s">
        <v>203</v>
      </c>
      <c r="C12" s="38">
        <v>70689.3</v>
      </c>
      <c r="D12" s="38">
        <v>32628.799999999999</v>
      </c>
      <c r="E12" s="38">
        <f t="shared" si="0"/>
        <v>46.158046550185105</v>
      </c>
      <c r="G12" t="s">
        <v>425</v>
      </c>
      <c r="H12" s="52">
        <f>C10+C18+C24+C36+C39</f>
        <v>139184.90000000002</v>
      </c>
      <c r="I12" s="52">
        <f>D10+D18+D24+D36+D39</f>
        <v>69825.5</v>
      </c>
      <c r="K12">
        <f>I12/H12*100</f>
        <v>50.167439140309035</v>
      </c>
    </row>
    <row r="13" spans="1:11" ht="144.75" customHeight="1">
      <c r="A13" s="8" t="s">
        <v>8</v>
      </c>
      <c r="B13" s="3" t="s">
        <v>128</v>
      </c>
      <c r="C13" s="38">
        <v>31</v>
      </c>
      <c r="D13" s="38">
        <v>136.19999999999999</v>
      </c>
      <c r="E13" s="38">
        <f t="shared" si="0"/>
        <v>439.35483870967744</v>
      </c>
      <c r="G13" t="s">
        <v>426</v>
      </c>
      <c r="H13" s="52">
        <f>C42+C63+C69+C81+C96+C139</f>
        <v>24388.400000000001</v>
      </c>
      <c r="I13" s="52">
        <f>D42+D63+D69+D81+D96+D139</f>
        <v>10790.2</v>
      </c>
      <c r="J13" s="52"/>
      <c r="K13">
        <f>I13/H13*100</f>
        <v>44.243164783257619</v>
      </c>
    </row>
    <row r="14" spans="1:11" ht="62.4">
      <c r="A14" s="8" t="s">
        <v>9</v>
      </c>
      <c r="B14" s="3" t="s">
        <v>129</v>
      </c>
      <c r="C14" s="38">
        <v>312.5</v>
      </c>
      <c r="D14" s="38">
        <v>16.8</v>
      </c>
      <c r="E14" s="38">
        <f t="shared" si="0"/>
        <v>5.3760000000000003</v>
      </c>
    </row>
    <row r="15" spans="1:11" ht="176.25" customHeight="1">
      <c r="A15" s="8" t="s">
        <v>353</v>
      </c>
      <c r="B15" s="3" t="s">
        <v>354</v>
      </c>
      <c r="C15" s="38">
        <v>5418</v>
      </c>
      <c r="D15" s="38">
        <v>-147.69999999999999</v>
      </c>
      <c r="E15" s="38">
        <f t="shared" si="0"/>
        <v>-2.7260981912144699</v>
      </c>
    </row>
    <row r="16" spans="1:11" ht="66.75" customHeight="1">
      <c r="A16" s="8" t="s">
        <v>355</v>
      </c>
      <c r="B16" s="3" t="s">
        <v>356</v>
      </c>
      <c r="C16" s="38">
        <v>898.1</v>
      </c>
      <c r="D16" s="38">
        <v>719.2</v>
      </c>
      <c r="E16" s="38">
        <f t="shared" si="0"/>
        <v>80.080169246186401</v>
      </c>
    </row>
    <row r="17" spans="1:5" ht="66" customHeight="1">
      <c r="A17" s="8" t="s">
        <v>357</v>
      </c>
      <c r="B17" s="3" t="s">
        <v>358</v>
      </c>
      <c r="C17" s="38">
        <v>365</v>
      </c>
      <c r="D17" s="38">
        <v>-248.1</v>
      </c>
      <c r="E17" s="38">
        <v>0</v>
      </c>
    </row>
    <row r="18" spans="1:5" ht="62.4">
      <c r="A18" s="16" t="s">
        <v>117</v>
      </c>
      <c r="B18" s="17" t="s">
        <v>116</v>
      </c>
      <c r="C18" s="37">
        <f>C19</f>
        <v>4470.0000000000009</v>
      </c>
      <c r="D18" s="37">
        <f>D19</f>
        <v>2150.7000000000003</v>
      </c>
      <c r="E18" s="37">
        <f t="shared" si="0"/>
        <v>48.114093959731541</v>
      </c>
    </row>
    <row r="19" spans="1:5" ht="46.8">
      <c r="A19" s="8" t="s">
        <v>383</v>
      </c>
      <c r="B19" s="3" t="s">
        <v>384</v>
      </c>
      <c r="C19" s="38">
        <f>C20+C21+C22+C23</f>
        <v>4470.0000000000009</v>
      </c>
      <c r="D19" s="38">
        <f>D20+D21+D22+D23</f>
        <v>2150.7000000000003</v>
      </c>
      <c r="E19" s="38">
        <f t="shared" si="0"/>
        <v>48.114093959731541</v>
      </c>
    </row>
    <row r="20" spans="1:5" ht="46.8">
      <c r="A20" s="8" t="s">
        <v>359</v>
      </c>
      <c r="B20" s="3" t="s">
        <v>130</v>
      </c>
      <c r="C20" s="38">
        <v>2331.3000000000002</v>
      </c>
      <c r="D20" s="38">
        <v>1098.5999999999999</v>
      </c>
      <c r="E20" s="38">
        <f t="shared" si="0"/>
        <v>47.123922275125459</v>
      </c>
    </row>
    <row r="21" spans="1:5" ht="77.25" customHeight="1">
      <c r="A21" s="8" t="s">
        <v>360</v>
      </c>
      <c r="B21" s="3" t="s">
        <v>131</v>
      </c>
      <c r="C21" s="38">
        <v>11.1</v>
      </c>
      <c r="D21" s="38">
        <v>6.4</v>
      </c>
      <c r="E21" s="38">
        <f t="shared" si="0"/>
        <v>57.657657657657658</v>
      </c>
    </row>
    <row r="22" spans="1:5" ht="67.5" customHeight="1">
      <c r="A22" s="8" t="s">
        <v>361</v>
      </c>
      <c r="B22" s="3" t="s">
        <v>132</v>
      </c>
      <c r="C22" s="38">
        <v>2417.3000000000002</v>
      </c>
      <c r="D22" s="38">
        <v>1188.3</v>
      </c>
      <c r="E22" s="38">
        <f t="shared" si="0"/>
        <v>49.158151656807178</v>
      </c>
    </row>
    <row r="23" spans="1:5" ht="65.25" customHeight="1">
      <c r="A23" s="8" t="s">
        <v>362</v>
      </c>
      <c r="B23" s="3" t="s">
        <v>133</v>
      </c>
      <c r="C23" s="38">
        <v>-289.7</v>
      </c>
      <c r="D23" s="38">
        <v>-142.6</v>
      </c>
      <c r="E23" s="38">
        <v>0</v>
      </c>
    </row>
    <row r="24" spans="1:5" ht="23.25" customHeight="1">
      <c r="A24" s="16" t="s">
        <v>10</v>
      </c>
      <c r="B24" s="17" t="s">
        <v>11</v>
      </c>
      <c r="C24" s="37">
        <f>C25+C30+C32+C34</f>
        <v>44360</v>
      </c>
      <c r="D24" s="37">
        <f>D25+D30+D32+D34</f>
        <v>28575.300000000003</v>
      </c>
      <c r="E24" s="37">
        <f t="shared" si="0"/>
        <v>64.416816952209203</v>
      </c>
    </row>
    <row r="25" spans="1:5" ht="33" customHeight="1">
      <c r="A25" s="16" t="s">
        <v>12</v>
      </c>
      <c r="B25" s="22" t="s">
        <v>13</v>
      </c>
      <c r="C25" s="37">
        <f>C27+C29</f>
        <v>42280</v>
      </c>
      <c r="D25" s="37">
        <f>D27+D29</f>
        <v>26499.9</v>
      </c>
      <c r="E25" s="37">
        <f t="shared" si="0"/>
        <v>62.677152317880804</v>
      </c>
    </row>
    <row r="26" spans="1:5" ht="15.75" hidden="1" customHeight="1">
      <c r="A26" s="16"/>
      <c r="B26" s="17"/>
      <c r="C26" s="37"/>
      <c r="D26" s="37"/>
      <c r="E26" s="38" t="e">
        <f t="shared" si="0"/>
        <v>#DIV/0!</v>
      </c>
    </row>
    <row r="27" spans="1:5" ht="47.25" customHeight="1">
      <c r="A27" s="8" t="s">
        <v>15</v>
      </c>
      <c r="B27" s="3" t="s">
        <v>14</v>
      </c>
      <c r="C27" s="38">
        <v>19497</v>
      </c>
      <c r="D27" s="38">
        <v>13581.7</v>
      </c>
      <c r="E27" s="38">
        <f t="shared" si="0"/>
        <v>69.660460583679537</v>
      </c>
    </row>
    <row r="28" spans="1:5" ht="15.75" hidden="1" customHeight="1">
      <c r="A28" s="16"/>
      <c r="B28" s="17"/>
      <c r="C28" s="37"/>
      <c r="D28" s="37"/>
      <c r="E28" s="38" t="e">
        <f t="shared" si="0"/>
        <v>#DIV/0!</v>
      </c>
    </row>
    <row r="29" spans="1:5" ht="63.75" customHeight="1">
      <c r="A29" s="8" t="s">
        <v>17</v>
      </c>
      <c r="B29" s="3" t="s">
        <v>16</v>
      </c>
      <c r="C29" s="38">
        <v>22783</v>
      </c>
      <c r="D29" s="38">
        <v>12918.2</v>
      </c>
      <c r="E29" s="38">
        <f t="shared" si="0"/>
        <v>56.701049027783881</v>
      </c>
    </row>
    <row r="30" spans="1:5" ht="31.5" customHeight="1">
      <c r="A30" s="16" t="s">
        <v>18</v>
      </c>
      <c r="B30" s="17" t="s">
        <v>19</v>
      </c>
      <c r="C30" s="37">
        <f>C31</f>
        <v>0</v>
      </c>
      <c r="D30" s="37">
        <f>D31</f>
        <v>17</v>
      </c>
      <c r="E30" s="38" t="e">
        <f t="shared" si="0"/>
        <v>#DIV/0!</v>
      </c>
    </row>
    <row r="31" spans="1:5" ht="31.5" customHeight="1">
      <c r="A31" s="8" t="s">
        <v>20</v>
      </c>
      <c r="B31" s="3" t="s">
        <v>19</v>
      </c>
      <c r="C31" s="38">
        <v>0</v>
      </c>
      <c r="D31" s="38">
        <v>17</v>
      </c>
      <c r="E31" s="38" t="e">
        <f t="shared" si="0"/>
        <v>#DIV/0!</v>
      </c>
    </row>
    <row r="32" spans="1:5" ht="23.25" hidden="1" customHeight="1">
      <c r="A32" s="16" t="s">
        <v>134</v>
      </c>
      <c r="B32" s="17" t="s">
        <v>107</v>
      </c>
      <c r="C32" s="37">
        <f>C33</f>
        <v>0</v>
      </c>
      <c r="D32" s="37">
        <f>D33</f>
        <v>0</v>
      </c>
      <c r="E32" s="38" t="e">
        <f t="shared" si="0"/>
        <v>#DIV/0!</v>
      </c>
    </row>
    <row r="33" spans="1:5" ht="31.5" hidden="1" customHeight="1">
      <c r="A33" s="18" t="s">
        <v>135</v>
      </c>
      <c r="B33" s="3" t="s">
        <v>107</v>
      </c>
      <c r="C33" s="38">
        <v>0</v>
      </c>
      <c r="D33" s="38">
        <v>0</v>
      </c>
      <c r="E33" s="38" t="e">
        <f t="shared" si="0"/>
        <v>#DIV/0!</v>
      </c>
    </row>
    <row r="34" spans="1:5" ht="33.75" customHeight="1">
      <c r="A34" s="21" t="s">
        <v>385</v>
      </c>
      <c r="B34" s="17" t="s">
        <v>113</v>
      </c>
      <c r="C34" s="37">
        <f>C35</f>
        <v>2080</v>
      </c>
      <c r="D34" s="37">
        <f>D35</f>
        <v>2058.4</v>
      </c>
      <c r="E34" s="37">
        <f t="shared" si="0"/>
        <v>98.961538461538467</v>
      </c>
    </row>
    <row r="35" spans="1:5" ht="52.5" customHeight="1">
      <c r="A35" s="4" t="s">
        <v>112</v>
      </c>
      <c r="B35" s="3" t="s">
        <v>279</v>
      </c>
      <c r="C35" s="38">
        <v>2080</v>
      </c>
      <c r="D35" s="38">
        <v>2058.4</v>
      </c>
      <c r="E35" s="38">
        <f t="shared" si="0"/>
        <v>98.961538461538467</v>
      </c>
    </row>
    <row r="36" spans="1:5" ht="26.25" customHeight="1">
      <c r="A36" s="16" t="s">
        <v>21</v>
      </c>
      <c r="B36" s="17" t="s">
        <v>22</v>
      </c>
      <c r="C36" s="37">
        <f>C37</f>
        <v>10551</v>
      </c>
      <c r="D36" s="37">
        <f>D37</f>
        <v>4930.1000000000004</v>
      </c>
      <c r="E36" s="37">
        <f t="shared" si="0"/>
        <v>46.726376646763349</v>
      </c>
    </row>
    <row r="37" spans="1:5" ht="24" customHeight="1">
      <c r="A37" s="16" t="s">
        <v>23</v>
      </c>
      <c r="B37" s="17" t="s">
        <v>24</v>
      </c>
      <c r="C37" s="37">
        <f>C38</f>
        <v>10551</v>
      </c>
      <c r="D37" s="37">
        <f>D38</f>
        <v>4930.1000000000004</v>
      </c>
      <c r="E37" s="37">
        <f t="shared" si="0"/>
        <v>46.726376646763349</v>
      </c>
    </row>
    <row r="38" spans="1:5" ht="46.8">
      <c r="A38" s="8" t="s">
        <v>25</v>
      </c>
      <c r="B38" s="3" t="s">
        <v>26</v>
      </c>
      <c r="C38" s="38">
        <v>10551</v>
      </c>
      <c r="D38" s="38">
        <v>4930.1000000000004</v>
      </c>
      <c r="E38" s="38">
        <f t="shared" si="0"/>
        <v>46.726376646763349</v>
      </c>
    </row>
    <row r="39" spans="1:5" ht="21.75" customHeight="1">
      <c r="A39" s="16" t="s">
        <v>27</v>
      </c>
      <c r="B39" s="17" t="s">
        <v>28</v>
      </c>
      <c r="C39" s="37">
        <f>C40</f>
        <v>2090</v>
      </c>
      <c r="D39" s="37">
        <f>D40</f>
        <v>1064.2</v>
      </c>
      <c r="E39" s="37">
        <f t="shared" si="0"/>
        <v>50.918660287081337</v>
      </c>
    </row>
    <row r="40" spans="1:5" ht="46.8">
      <c r="A40" s="8" t="s">
        <v>29</v>
      </c>
      <c r="B40" s="3" t="s">
        <v>136</v>
      </c>
      <c r="C40" s="38">
        <f>C41</f>
        <v>2090</v>
      </c>
      <c r="D40" s="38">
        <f>D41</f>
        <v>1064.2</v>
      </c>
      <c r="E40" s="38">
        <f t="shared" si="0"/>
        <v>50.918660287081337</v>
      </c>
    </row>
    <row r="41" spans="1:5" ht="62.4">
      <c r="A41" s="8" t="s">
        <v>30</v>
      </c>
      <c r="B41" s="3" t="s">
        <v>137</v>
      </c>
      <c r="C41" s="38">
        <v>2090</v>
      </c>
      <c r="D41" s="38">
        <v>1064.2</v>
      </c>
      <c r="E41" s="38">
        <f t="shared" si="0"/>
        <v>50.918660287081337</v>
      </c>
    </row>
    <row r="42" spans="1:5" ht="64.5" customHeight="1">
      <c r="A42" s="16" t="s">
        <v>31</v>
      </c>
      <c r="B42" s="17" t="s">
        <v>32</v>
      </c>
      <c r="C42" s="37">
        <f>C43+C45+C60</f>
        <v>5635.9</v>
      </c>
      <c r="D42" s="37">
        <f>D43+D45+D60+D57</f>
        <v>3862.7999999999997</v>
      </c>
      <c r="E42" s="37">
        <f t="shared" si="0"/>
        <v>68.539186287904329</v>
      </c>
    </row>
    <row r="43" spans="1:5" ht="96.75" customHeight="1">
      <c r="A43" s="8" t="s">
        <v>33</v>
      </c>
      <c r="B43" s="3" t="s">
        <v>138</v>
      </c>
      <c r="C43" s="38">
        <f>C44</f>
        <v>1000</v>
      </c>
      <c r="D43" s="38">
        <f>D44</f>
        <v>1694.5</v>
      </c>
      <c r="E43" s="38">
        <f t="shared" si="0"/>
        <v>169.45</v>
      </c>
    </row>
    <row r="44" spans="1:5" ht="78.75" customHeight="1">
      <c r="A44" s="8" t="s">
        <v>34</v>
      </c>
      <c r="B44" s="3" t="s">
        <v>139</v>
      </c>
      <c r="C44" s="38">
        <v>1000</v>
      </c>
      <c r="D44" s="38">
        <v>1694.5</v>
      </c>
      <c r="E44" s="38">
        <f t="shared" si="0"/>
        <v>169.45</v>
      </c>
    </row>
    <row r="45" spans="1:5" ht="142.5" customHeight="1">
      <c r="A45" s="16" t="s">
        <v>35</v>
      </c>
      <c r="B45" s="17" t="s">
        <v>140</v>
      </c>
      <c r="C45" s="37">
        <f>C46+C53+C55+C51+C57</f>
        <v>4570.8999999999996</v>
      </c>
      <c r="D45" s="37">
        <f>D46+D53+D55+D51</f>
        <v>2126.1999999999998</v>
      </c>
      <c r="E45" s="37">
        <f t="shared" si="0"/>
        <v>46.516003412894612</v>
      </c>
    </row>
    <row r="46" spans="1:5" ht="100.5" customHeight="1">
      <c r="A46" s="16" t="s">
        <v>36</v>
      </c>
      <c r="B46" s="17" t="s">
        <v>37</v>
      </c>
      <c r="C46" s="37">
        <f>C47+C48</f>
        <v>3720.9</v>
      </c>
      <c r="D46" s="37">
        <f>D47+D48</f>
        <v>1637.6999999999998</v>
      </c>
      <c r="E46" s="37">
        <f t="shared" si="0"/>
        <v>44.013545110054011</v>
      </c>
    </row>
    <row r="47" spans="1:5" ht="126.75" customHeight="1">
      <c r="A47" s="8" t="s">
        <v>435</v>
      </c>
      <c r="B47" s="3" t="s">
        <v>386</v>
      </c>
      <c r="C47" s="38">
        <v>2084.5</v>
      </c>
      <c r="D47" s="38">
        <v>822.9</v>
      </c>
      <c r="E47" s="38">
        <f t="shared" si="0"/>
        <v>39.47709282801631</v>
      </c>
    </row>
    <row r="48" spans="1:5" ht="130.5" customHeight="1">
      <c r="A48" s="59" t="s">
        <v>438</v>
      </c>
      <c r="B48" s="3" t="s">
        <v>408</v>
      </c>
      <c r="C48" s="38">
        <f>C49+C50</f>
        <v>1636.4</v>
      </c>
      <c r="D48" s="38">
        <f>D49+D50</f>
        <v>814.8</v>
      </c>
      <c r="E48" s="38">
        <f t="shared" si="0"/>
        <v>49.792226839403561</v>
      </c>
    </row>
    <row r="49" spans="1:5" ht="130.5" customHeight="1">
      <c r="A49" s="59" t="s">
        <v>436</v>
      </c>
      <c r="B49" s="3" t="s">
        <v>408</v>
      </c>
      <c r="C49" s="38">
        <v>650</v>
      </c>
      <c r="D49" s="38">
        <v>358.4</v>
      </c>
      <c r="E49" s="38">
        <f t="shared" si="0"/>
        <v>55.138461538461534</v>
      </c>
    </row>
    <row r="50" spans="1:5" ht="130.5" customHeight="1">
      <c r="A50" s="59" t="s">
        <v>437</v>
      </c>
      <c r="B50" s="3" t="s">
        <v>408</v>
      </c>
      <c r="C50" s="38">
        <v>986.4</v>
      </c>
      <c r="D50" s="38">
        <v>456.4</v>
      </c>
      <c r="E50" s="38">
        <f t="shared" si="0"/>
        <v>46.269261962692617</v>
      </c>
    </row>
    <row r="51" spans="1:5" ht="110.25" customHeight="1">
      <c r="A51" s="16" t="s">
        <v>347</v>
      </c>
      <c r="B51" s="17" t="s">
        <v>348</v>
      </c>
      <c r="C51" s="37">
        <f>C52</f>
        <v>5.5</v>
      </c>
      <c r="D51" s="37">
        <f>D52</f>
        <v>1.5</v>
      </c>
      <c r="E51" s="37">
        <f t="shared" si="0"/>
        <v>27.27272727272727</v>
      </c>
    </row>
    <row r="52" spans="1:5" ht="110.25" customHeight="1">
      <c r="A52" s="26" t="s">
        <v>344</v>
      </c>
      <c r="B52" s="34" t="s">
        <v>343</v>
      </c>
      <c r="C52" s="39">
        <v>5.5</v>
      </c>
      <c r="D52" s="39">
        <v>1.5</v>
      </c>
      <c r="E52" s="38">
        <f t="shared" si="0"/>
        <v>27.27272727272727</v>
      </c>
    </row>
    <row r="53" spans="1:5" ht="126.75" customHeight="1">
      <c r="A53" s="16" t="s">
        <v>38</v>
      </c>
      <c r="B53" s="17" t="s">
        <v>141</v>
      </c>
      <c r="C53" s="37">
        <f>C54</f>
        <v>179.7</v>
      </c>
      <c r="D53" s="37">
        <f>D54</f>
        <v>66.5</v>
      </c>
      <c r="E53" s="37">
        <f t="shared" si="0"/>
        <v>37.006121313299943</v>
      </c>
    </row>
    <row r="54" spans="1:5" ht="101.25" customHeight="1">
      <c r="A54" s="8" t="s">
        <v>39</v>
      </c>
      <c r="B54" s="3" t="s">
        <v>142</v>
      </c>
      <c r="C54" s="38">
        <v>179.7</v>
      </c>
      <c r="D54" s="38">
        <v>66.5</v>
      </c>
      <c r="E54" s="38">
        <f t="shared" si="0"/>
        <v>37.006121313299943</v>
      </c>
    </row>
    <row r="55" spans="1:5" ht="65.25" customHeight="1">
      <c r="A55" s="16" t="s">
        <v>345</v>
      </c>
      <c r="B55" s="17" t="s">
        <v>346</v>
      </c>
      <c r="C55" s="37">
        <f>C56</f>
        <v>664.8</v>
      </c>
      <c r="D55" s="37">
        <f>D56</f>
        <v>420.5</v>
      </c>
      <c r="E55" s="37">
        <f t="shared" si="0"/>
        <v>63.252105896510237</v>
      </c>
    </row>
    <row r="56" spans="1:5" ht="51.75" customHeight="1">
      <c r="A56" s="26" t="s">
        <v>341</v>
      </c>
      <c r="B56" s="34" t="s">
        <v>342</v>
      </c>
      <c r="C56" s="39">
        <v>664.8</v>
      </c>
      <c r="D56" s="39">
        <v>420.5</v>
      </c>
      <c r="E56" s="38">
        <f t="shared" si="0"/>
        <v>63.252105896510237</v>
      </c>
    </row>
    <row r="57" spans="1:5" ht="67.5" customHeight="1">
      <c r="A57" s="54" t="s">
        <v>433</v>
      </c>
      <c r="B57" s="55" t="s">
        <v>434</v>
      </c>
      <c r="C57" s="44">
        <f>C58</f>
        <v>0</v>
      </c>
      <c r="D57" s="44">
        <f>D58</f>
        <v>1.2</v>
      </c>
      <c r="E57" s="37" t="e">
        <f t="shared" si="0"/>
        <v>#DIV/0!</v>
      </c>
    </row>
    <row r="58" spans="1:5" ht="156">
      <c r="A58" s="26" t="s">
        <v>429</v>
      </c>
      <c r="B58" s="34" t="s">
        <v>431</v>
      </c>
      <c r="C58" s="39">
        <f>C59</f>
        <v>0</v>
      </c>
      <c r="D58" s="39">
        <f>D59</f>
        <v>1.2</v>
      </c>
      <c r="E58" s="38" t="e">
        <f t="shared" si="0"/>
        <v>#DIV/0!</v>
      </c>
    </row>
    <row r="59" spans="1:5" ht="163.5" customHeight="1">
      <c r="A59" s="26" t="s">
        <v>430</v>
      </c>
      <c r="B59" s="34" t="s">
        <v>432</v>
      </c>
      <c r="C59" s="39">
        <v>0</v>
      </c>
      <c r="D59" s="39">
        <v>1.2</v>
      </c>
      <c r="E59" s="38" t="e">
        <f t="shared" si="0"/>
        <v>#DIV/0!</v>
      </c>
    </row>
    <row r="60" spans="1:5" ht="124.8">
      <c r="A60" s="53" t="s">
        <v>163</v>
      </c>
      <c r="B60" s="20" t="s">
        <v>164</v>
      </c>
      <c r="C60" s="37">
        <f>C61</f>
        <v>65</v>
      </c>
      <c r="D60" s="37">
        <f>D61</f>
        <v>40.9</v>
      </c>
      <c r="E60" s="37">
        <f t="shared" si="0"/>
        <v>62.923076923076927</v>
      </c>
    </row>
    <row r="61" spans="1:5" ht="127.5" customHeight="1">
      <c r="A61" s="8" t="s">
        <v>167</v>
      </c>
      <c r="B61" s="11" t="s">
        <v>168</v>
      </c>
      <c r="C61" s="38">
        <f>C62</f>
        <v>65</v>
      </c>
      <c r="D61" s="38">
        <f>D62</f>
        <v>40.9</v>
      </c>
      <c r="E61" s="38">
        <f t="shared" si="0"/>
        <v>62.923076923076927</v>
      </c>
    </row>
    <row r="62" spans="1:5" ht="110.25" customHeight="1">
      <c r="A62" s="8" t="s">
        <v>165</v>
      </c>
      <c r="B62" s="11" t="s">
        <v>166</v>
      </c>
      <c r="C62" s="38">
        <v>65</v>
      </c>
      <c r="D62" s="38">
        <v>40.9</v>
      </c>
      <c r="E62" s="38">
        <f t="shared" si="0"/>
        <v>62.923076923076927</v>
      </c>
    </row>
    <row r="63" spans="1:5" ht="31.2">
      <c r="A63" s="16" t="s">
        <v>40</v>
      </c>
      <c r="B63" s="17" t="s">
        <v>41</v>
      </c>
      <c r="C63" s="37">
        <f>C64</f>
        <v>1100.1999999999998</v>
      </c>
      <c r="D63" s="37">
        <f>D64</f>
        <v>-668.5</v>
      </c>
      <c r="E63" s="37">
        <f t="shared" si="0"/>
        <v>-60.761679694600993</v>
      </c>
    </row>
    <row r="64" spans="1:5" ht="31.2">
      <c r="A64" s="8" t="s">
        <v>387</v>
      </c>
      <c r="B64" s="3" t="s">
        <v>388</v>
      </c>
      <c r="C64" s="37">
        <f>C65+C66+C67</f>
        <v>1100.1999999999998</v>
      </c>
      <c r="D64" s="37">
        <f>D65+D66+D67</f>
        <v>-668.5</v>
      </c>
      <c r="E64" s="38">
        <f t="shared" si="0"/>
        <v>-60.761679694600993</v>
      </c>
    </row>
    <row r="65" spans="1:5" ht="31.2">
      <c r="A65" s="8" t="s">
        <v>280</v>
      </c>
      <c r="B65" s="3" t="s">
        <v>143</v>
      </c>
      <c r="C65" s="38">
        <v>190.2</v>
      </c>
      <c r="D65" s="38">
        <v>165.3</v>
      </c>
      <c r="E65" s="38">
        <f t="shared" si="0"/>
        <v>86.908517350157737</v>
      </c>
    </row>
    <row r="66" spans="1:5" ht="31.2">
      <c r="A66" s="8" t="s">
        <v>281</v>
      </c>
      <c r="B66" s="3" t="s">
        <v>282</v>
      </c>
      <c r="C66" s="38">
        <v>901.4</v>
      </c>
      <c r="D66" s="38">
        <v>-903</v>
      </c>
      <c r="E66" s="38">
        <f t="shared" si="0"/>
        <v>-100.17750166407811</v>
      </c>
    </row>
    <row r="67" spans="1:5" ht="15.6">
      <c r="A67" s="8" t="s">
        <v>283</v>
      </c>
      <c r="B67" s="3" t="s">
        <v>284</v>
      </c>
      <c r="C67" s="38">
        <v>8.6</v>
      </c>
      <c r="D67" s="38">
        <v>69.2</v>
      </c>
      <c r="E67" s="38">
        <f t="shared" si="0"/>
        <v>804.65116279069764</v>
      </c>
    </row>
    <row r="68" spans="1:5" ht="31.5" hidden="1" customHeight="1">
      <c r="A68" s="8" t="s">
        <v>285</v>
      </c>
      <c r="B68" s="3" t="s">
        <v>286</v>
      </c>
      <c r="C68" s="38"/>
      <c r="D68" s="38"/>
      <c r="E68" s="38" t="e">
        <f t="shared" si="0"/>
        <v>#DIV/0!</v>
      </c>
    </row>
    <row r="69" spans="1:5" ht="48" customHeight="1">
      <c r="A69" s="16" t="s">
        <v>42</v>
      </c>
      <c r="B69" s="17" t="s">
        <v>43</v>
      </c>
      <c r="C69" s="37">
        <f>C70+C74+C78</f>
        <v>15718.1</v>
      </c>
      <c r="D69" s="37">
        <f>D70+D74+D78</f>
        <v>6076.9000000000005</v>
      </c>
      <c r="E69" s="37">
        <f t="shared" si="0"/>
        <v>38.661797545504868</v>
      </c>
    </row>
    <row r="70" spans="1:5" ht="31.2">
      <c r="A70" s="16" t="s">
        <v>44</v>
      </c>
      <c r="B70" s="17" t="s">
        <v>45</v>
      </c>
      <c r="C70" s="37">
        <f>C71</f>
        <v>14659.2</v>
      </c>
      <c r="D70" s="37">
        <f>D71</f>
        <v>5452.8</v>
      </c>
      <c r="E70" s="37">
        <f t="shared" si="0"/>
        <v>37.197118533071382</v>
      </c>
    </row>
    <row r="71" spans="1:5" ht="46.8">
      <c r="A71" s="8" t="s">
        <v>287</v>
      </c>
      <c r="B71" s="3" t="s">
        <v>46</v>
      </c>
      <c r="C71" s="38">
        <f>C72+C73</f>
        <v>14659.2</v>
      </c>
      <c r="D71" s="38">
        <f>D72+D73</f>
        <v>5452.8</v>
      </c>
      <c r="E71" s="38">
        <f t="shared" si="0"/>
        <v>37.197118533071382</v>
      </c>
    </row>
    <row r="72" spans="1:5" ht="46.8">
      <c r="A72" s="8" t="s">
        <v>47</v>
      </c>
      <c r="B72" s="3" t="s">
        <v>46</v>
      </c>
      <c r="C72" s="49">
        <v>14599.2</v>
      </c>
      <c r="D72" s="49">
        <v>5411.2</v>
      </c>
      <c r="E72" s="38">
        <f t="shared" si="0"/>
        <v>37.065044659981368</v>
      </c>
    </row>
    <row r="73" spans="1:5" ht="46.8">
      <c r="A73" s="8" t="s">
        <v>48</v>
      </c>
      <c r="B73" s="3" t="s">
        <v>46</v>
      </c>
      <c r="C73" s="49">
        <v>60</v>
      </c>
      <c r="D73" s="49">
        <v>41.6</v>
      </c>
      <c r="E73" s="38">
        <f t="shared" si="0"/>
        <v>69.333333333333343</v>
      </c>
    </row>
    <row r="74" spans="1:5" ht="46.8">
      <c r="A74" s="16" t="s">
        <v>49</v>
      </c>
      <c r="B74" s="17" t="s">
        <v>50</v>
      </c>
      <c r="C74" s="37">
        <f>C75</f>
        <v>1058.9000000000001</v>
      </c>
      <c r="D74" s="37">
        <f>D75</f>
        <v>624.1</v>
      </c>
      <c r="E74" s="37">
        <f t="shared" si="0"/>
        <v>58.938521106808949</v>
      </c>
    </row>
    <row r="75" spans="1:5" ht="46.8">
      <c r="A75" s="8" t="s">
        <v>51</v>
      </c>
      <c r="B75" s="3" t="s">
        <v>52</v>
      </c>
      <c r="C75" s="38">
        <f>C76+C77</f>
        <v>1058.9000000000001</v>
      </c>
      <c r="D75" s="38">
        <f>D76+D77</f>
        <v>624.1</v>
      </c>
      <c r="E75" s="38">
        <f t="shared" si="0"/>
        <v>58.938521106808949</v>
      </c>
    </row>
    <row r="76" spans="1:5" ht="46.8">
      <c r="A76" s="8" t="s">
        <v>53</v>
      </c>
      <c r="B76" s="3" t="s">
        <v>52</v>
      </c>
      <c r="C76" s="38">
        <v>281.10000000000002</v>
      </c>
      <c r="D76" s="49">
        <v>171.1</v>
      </c>
      <c r="E76" s="38">
        <f t="shared" ref="E76:E147" si="1">D76/C76*100</f>
        <v>60.868018498754886</v>
      </c>
    </row>
    <row r="77" spans="1:5" ht="46.8">
      <c r="A77" s="8" t="s">
        <v>54</v>
      </c>
      <c r="B77" s="3" t="s">
        <v>52</v>
      </c>
      <c r="C77" s="38">
        <v>777.8</v>
      </c>
      <c r="D77" s="49">
        <v>453</v>
      </c>
      <c r="E77" s="38">
        <f t="shared" si="1"/>
        <v>58.241193108768321</v>
      </c>
    </row>
    <row r="78" spans="1:5" ht="31.5" hidden="1" customHeight="1">
      <c r="A78" s="30" t="s">
        <v>288</v>
      </c>
      <c r="B78" s="17" t="s">
        <v>108</v>
      </c>
      <c r="C78" s="37">
        <f>C79+C80</f>
        <v>0</v>
      </c>
      <c r="D78" s="37">
        <f>D79+D80</f>
        <v>0</v>
      </c>
      <c r="E78" s="38" t="e">
        <f t="shared" si="1"/>
        <v>#DIV/0!</v>
      </c>
    </row>
    <row r="79" spans="1:5" ht="31.5" hidden="1" customHeight="1">
      <c r="A79" s="5" t="s">
        <v>111</v>
      </c>
      <c r="B79" s="3" t="s">
        <v>108</v>
      </c>
      <c r="C79" s="38"/>
      <c r="D79" s="38"/>
      <c r="E79" s="38" t="e">
        <f t="shared" si="1"/>
        <v>#DIV/0!</v>
      </c>
    </row>
    <row r="80" spans="1:5" ht="31.5" hidden="1" customHeight="1">
      <c r="A80" s="5" t="s">
        <v>289</v>
      </c>
      <c r="B80" s="3" t="s">
        <v>108</v>
      </c>
      <c r="C80" s="38"/>
      <c r="D80" s="38"/>
      <c r="E80" s="38" t="e">
        <f t="shared" si="1"/>
        <v>#DIV/0!</v>
      </c>
    </row>
    <row r="81" spans="1:5" ht="37.5" customHeight="1">
      <c r="A81" s="16" t="s">
        <v>55</v>
      </c>
      <c r="B81" s="17" t="s">
        <v>56</v>
      </c>
      <c r="C81" s="37">
        <f>C82+C90</f>
        <v>975</v>
      </c>
      <c r="D81" s="37">
        <f>D82+D90</f>
        <v>709</v>
      </c>
      <c r="E81" s="37">
        <f t="shared" si="1"/>
        <v>72.717948717948715</v>
      </c>
    </row>
    <row r="82" spans="1:5" ht="125.25" customHeight="1">
      <c r="A82" s="16" t="s">
        <v>389</v>
      </c>
      <c r="B82" s="17" t="s">
        <v>390</v>
      </c>
      <c r="C82" s="37">
        <f>C83+C88</f>
        <v>300</v>
      </c>
      <c r="D82" s="37">
        <f>D83+D88</f>
        <v>0</v>
      </c>
      <c r="E82" s="37">
        <f t="shared" si="1"/>
        <v>0</v>
      </c>
    </row>
    <row r="83" spans="1:5" ht="128.25" customHeight="1">
      <c r="A83" s="8" t="s">
        <v>57</v>
      </c>
      <c r="B83" s="3" t="s">
        <v>391</v>
      </c>
      <c r="C83" s="38">
        <f>C86+C84</f>
        <v>300</v>
      </c>
      <c r="D83" s="38">
        <f>D86+D84</f>
        <v>0</v>
      </c>
      <c r="E83" s="38">
        <f t="shared" si="1"/>
        <v>0</v>
      </c>
    </row>
    <row r="84" spans="1:5" ht="126.75" hidden="1" customHeight="1">
      <c r="A84" s="8" t="s">
        <v>169</v>
      </c>
      <c r="B84" s="19" t="s">
        <v>171</v>
      </c>
      <c r="C84" s="38">
        <f>C85</f>
        <v>0</v>
      </c>
      <c r="D84" s="38">
        <f>D85</f>
        <v>0</v>
      </c>
      <c r="E84" s="38" t="e">
        <f t="shared" si="1"/>
        <v>#DIV/0!</v>
      </c>
    </row>
    <row r="85" spans="1:5" ht="122.25" hidden="1" customHeight="1">
      <c r="A85" s="8" t="s">
        <v>170</v>
      </c>
      <c r="B85" s="19" t="s">
        <v>171</v>
      </c>
      <c r="C85" s="38"/>
      <c r="D85" s="38"/>
      <c r="E85" s="38" t="e">
        <f t="shared" si="1"/>
        <v>#DIV/0!</v>
      </c>
    </row>
    <row r="86" spans="1:5" ht="126.75" hidden="1" customHeight="1">
      <c r="A86" s="8" t="s">
        <v>58</v>
      </c>
      <c r="B86" s="3" t="s">
        <v>59</v>
      </c>
      <c r="C86" s="38">
        <f>C87</f>
        <v>300</v>
      </c>
      <c r="D86" s="38">
        <f>D87</f>
        <v>0</v>
      </c>
      <c r="E86" s="38">
        <f t="shared" si="1"/>
        <v>0</v>
      </c>
    </row>
    <row r="87" spans="1:5" ht="127.5" customHeight="1">
      <c r="A87" s="8" t="s">
        <v>60</v>
      </c>
      <c r="B87" s="3" t="s">
        <v>59</v>
      </c>
      <c r="C87" s="38">
        <v>300</v>
      </c>
      <c r="D87" s="38">
        <v>0</v>
      </c>
      <c r="E87" s="38">
        <f t="shared" si="1"/>
        <v>0</v>
      </c>
    </row>
    <row r="88" spans="1:5" ht="125.25" hidden="1" customHeight="1">
      <c r="A88" s="8" t="s">
        <v>58</v>
      </c>
      <c r="B88" s="6" t="s">
        <v>184</v>
      </c>
      <c r="C88" s="38">
        <f>C89</f>
        <v>0</v>
      </c>
      <c r="D88" s="38">
        <f>D89</f>
        <v>0</v>
      </c>
      <c r="E88" s="38" t="e">
        <f t="shared" si="1"/>
        <v>#DIV/0!</v>
      </c>
    </row>
    <row r="89" spans="1:5" ht="125.25" hidden="1" customHeight="1">
      <c r="A89" s="8" t="s">
        <v>60</v>
      </c>
      <c r="B89" s="9" t="s">
        <v>184</v>
      </c>
      <c r="C89" s="38"/>
      <c r="D89" s="38"/>
      <c r="E89" s="38" t="e">
        <f t="shared" si="1"/>
        <v>#DIV/0!</v>
      </c>
    </row>
    <row r="90" spans="1:5" ht="50.25" customHeight="1">
      <c r="A90" s="16" t="s">
        <v>61</v>
      </c>
      <c r="B90" s="17" t="s">
        <v>392</v>
      </c>
      <c r="C90" s="37">
        <f>C91</f>
        <v>675</v>
      </c>
      <c r="D90" s="37">
        <f>D91</f>
        <v>709</v>
      </c>
      <c r="E90" s="37">
        <f t="shared" si="1"/>
        <v>105.03703703703704</v>
      </c>
    </row>
    <row r="91" spans="1:5" ht="49.5" customHeight="1">
      <c r="A91" s="8" t="s">
        <v>290</v>
      </c>
      <c r="B91" s="3" t="s">
        <v>62</v>
      </c>
      <c r="C91" s="38">
        <f>C93+C94</f>
        <v>675</v>
      </c>
      <c r="D91" s="38">
        <f>D93+D94</f>
        <v>709</v>
      </c>
      <c r="E91" s="38">
        <f t="shared" si="1"/>
        <v>105.03703703703704</v>
      </c>
    </row>
    <row r="92" spans="1:5" ht="65.25" hidden="1" customHeight="1">
      <c r="A92" s="8"/>
      <c r="B92" s="3"/>
      <c r="C92" s="38"/>
      <c r="D92" s="38"/>
      <c r="E92" s="38" t="e">
        <f t="shared" si="1"/>
        <v>#DIV/0!</v>
      </c>
    </row>
    <row r="93" spans="1:5" ht="84" customHeight="1">
      <c r="A93" s="8" t="s">
        <v>293</v>
      </c>
      <c r="B93" s="3" t="s">
        <v>393</v>
      </c>
      <c r="C93" s="38">
        <v>600</v>
      </c>
      <c r="D93" s="38">
        <v>613.9</v>
      </c>
      <c r="E93" s="38">
        <f t="shared" si="1"/>
        <v>102.31666666666666</v>
      </c>
    </row>
    <row r="94" spans="1:5" ht="66" customHeight="1">
      <c r="A94" s="8" t="s">
        <v>291</v>
      </c>
      <c r="B94" s="3" t="s">
        <v>172</v>
      </c>
      <c r="C94" s="38">
        <v>75</v>
      </c>
      <c r="D94" s="38">
        <v>95.1</v>
      </c>
      <c r="E94" s="38">
        <f t="shared" si="1"/>
        <v>126.8</v>
      </c>
    </row>
    <row r="95" spans="1:5" ht="65.25" hidden="1" customHeight="1">
      <c r="A95" s="8" t="s">
        <v>292</v>
      </c>
      <c r="B95" s="3" t="s">
        <v>172</v>
      </c>
      <c r="C95" s="38"/>
      <c r="D95" s="38"/>
      <c r="E95" s="38" t="e">
        <f t="shared" si="1"/>
        <v>#DIV/0!</v>
      </c>
    </row>
    <row r="96" spans="1:5" ht="31.2">
      <c r="A96" s="16" t="s">
        <v>63</v>
      </c>
      <c r="B96" s="17" t="s">
        <v>64</v>
      </c>
      <c r="C96" s="37">
        <f>C97+C131</f>
        <v>309.20000000000005</v>
      </c>
      <c r="D96" s="37">
        <f>D97+D131</f>
        <v>217.3</v>
      </c>
      <c r="E96" s="37">
        <f t="shared" si="1"/>
        <v>70.278137128072444</v>
      </c>
    </row>
    <row r="97" spans="1:5" ht="50.25" customHeight="1">
      <c r="A97" s="16" t="s">
        <v>294</v>
      </c>
      <c r="B97" s="17" t="s">
        <v>295</v>
      </c>
      <c r="C97" s="37">
        <f>C98+C101+C102+C104+C111+C117+C99+C103+C105+C106+C107+C108+C109+C113+C115+C118+C119+C120+C122+C124+C125+C126+C127+C129+C100+C128+C123+C114+C112+C110+C130</f>
        <v>299.20000000000005</v>
      </c>
      <c r="D97" s="37">
        <f>D98+D101+D102+D104+D111+D117+D99+D103+D105+D106+D107+D108+D109+D113+D115+D118+D119+D120+D122+D124+D125+D126+D127+D129+D100+D128+D123+D114+D112+D110+D130+D121+D116</f>
        <v>121.2</v>
      </c>
      <c r="E97" s="37">
        <f t="shared" si="1"/>
        <v>40.508021390374324</v>
      </c>
    </row>
    <row r="98" spans="1:5" ht="115.5" customHeight="1">
      <c r="A98" s="8" t="s">
        <v>307</v>
      </c>
      <c r="B98" s="3" t="s">
        <v>296</v>
      </c>
      <c r="C98" s="49">
        <v>8.1999999999999993</v>
      </c>
      <c r="D98" s="49">
        <v>0.5</v>
      </c>
      <c r="E98" s="38">
        <f t="shared" si="1"/>
        <v>6.0975609756097571</v>
      </c>
    </row>
    <row r="99" spans="1:5" ht="114.75" customHeight="1">
      <c r="A99" s="50" t="s">
        <v>306</v>
      </c>
      <c r="B99" s="57" t="s">
        <v>296</v>
      </c>
      <c r="C99" s="49">
        <v>4.2</v>
      </c>
      <c r="D99" s="49">
        <v>0.3</v>
      </c>
      <c r="E99" s="49">
        <f t="shared" si="1"/>
        <v>7.1428571428571423</v>
      </c>
    </row>
    <row r="100" spans="1:5" ht="142.5" customHeight="1">
      <c r="A100" s="8" t="s">
        <v>363</v>
      </c>
      <c r="B100" s="3" t="s">
        <v>373</v>
      </c>
      <c r="C100" s="49">
        <v>2.7</v>
      </c>
      <c r="D100" s="49">
        <v>0</v>
      </c>
      <c r="E100" s="38">
        <f t="shared" si="1"/>
        <v>0</v>
      </c>
    </row>
    <row r="101" spans="1:5" ht="108.75" customHeight="1">
      <c r="A101" s="8" t="s">
        <v>308</v>
      </c>
      <c r="B101" s="3" t="s">
        <v>297</v>
      </c>
      <c r="C101" s="49">
        <v>0.7</v>
      </c>
      <c r="D101" s="49">
        <v>0</v>
      </c>
      <c r="E101" s="38">
        <f t="shared" si="1"/>
        <v>0</v>
      </c>
    </row>
    <row r="102" spans="1:5" ht="81.75" customHeight="1">
      <c r="A102" s="50" t="s">
        <v>298</v>
      </c>
      <c r="B102" s="11" t="s">
        <v>299</v>
      </c>
      <c r="C102" s="49">
        <v>32.9</v>
      </c>
      <c r="D102" s="49">
        <v>5</v>
      </c>
      <c r="E102" s="49">
        <f t="shared" si="1"/>
        <v>15.19756838905775</v>
      </c>
    </row>
    <row r="103" spans="1:5" ht="83.25" customHeight="1">
      <c r="A103" s="8" t="s">
        <v>309</v>
      </c>
      <c r="B103" s="11" t="s">
        <v>299</v>
      </c>
      <c r="C103" s="49">
        <v>115.2</v>
      </c>
      <c r="D103" s="49">
        <v>57.1</v>
      </c>
      <c r="E103" s="38">
        <f t="shared" si="1"/>
        <v>49.565972222222221</v>
      </c>
    </row>
    <row r="104" spans="1:5" ht="109.2">
      <c r="A104" s="50" t="s">
        <v>300</v>
      </c>
      <c r="B104" s="11" t="s">
        <v>301</v>
      </c>
      <c r="C104" s="49">
        <v>1.1000000000000001</v>
      </c>
      <c r="D104" s="49">
        <v>0</v>
      </c>
      <c r="E104" s="49">
        <f t="shared" si="1"/>
        <v>0</v>
      </c>
    </row>
    <row r="105" spans="1:5" ht="109.2">
      <c r="A105" s="8" t="s">
        <v>310</v>
      </c>
      <c r="B105" s="11" t="s">
        <v>301</v>
      </c>
      <c r="C105" s="49">
        <v>0.7</v>
      </c>
      <c r="D105" s="49">
        <v>0.5</v>
      </c>
      <c r="E105" s="38">
        <f t="shared" si="1"/>
        <v>71.428571428571431</v>
      </c>
    </row>
    <row r="106" spans="1:5" ht="109.2">
      <c r="A106" s="8" t="s">
        <v>311</v>
      </c>
      <c r="B106" s="11" t="s">
        <v>301</v>
      </c>
      <c r="C106" s="49">
        <v>5.9</v>
      </c>
      <c r="D106" s="49">
        <v>0</v>
      </c>
      <c r="E106" s="38">
        <f t="shared" si="1"/>
        <v>0</v>
      </c>
    </row>
    <row r="107" spans="1:5" ht="109.2">
      <c r="A107" s="8" t="s">
        <v>312</v>
      </c>
      <c r="B107" s="11" t="s">
        <v>301</v>
      </c>
      <c r="C107" s="49">
        <v>0.8</v>
      </c>
      <c r="D107" s="49">
        <v>1.3</v>
      </c>
      <c r="E107" s="38">
        <f t="shared" si="1"/>
        <v>162.5</v>
      </c>
    </row>
    <row r="108" spans="1:5" ht="112.5" customHeight="1">
      <c r="A108" s="8" t="s">
        <v>313</v>
      </c>
      <c r="B108" s="11" t="s">
        <v>314</v>
      </c>
      <c r="C108" s="49">
        <v>2.7</v>
      </c>
      <c r="D108" s="49">
        <v>0</v>
      </c>
      <c r="E108" s="38">
        <f t="shared" si="1"/>
        <v>0</v>
      </c>
    </row>
    <row r="109" spans="1:5" ht="110.25" customHeight="1">
      <c r="A109" s="8" t="s">
        <v>422</v>
      </c>
      <c r="B109" s="11" t="s">
        <v>314</v>
      </c>
      <c r="C109" s="49">
        <v>0</v>
      </c>
      <c r="D109" s="49">
        <v>15</v>
      </c>
      <c r="E109" s="38" t="e">
        <f t="shared" si="1"/>
        <v>#DIV/0!</v>
      </c>
    </row>
    <row r="110" spans="1:5" ht="127.5" customHeight="1">
      <c r="A110" s="8" t="s">
        <v>368</v>
      </c>
      <c r="B110" s="11" t="s">
        <v>372</v>
      </c>
      <c r="C110" s="49">
        <v>0.5</v>
      </c>
      <c r="D110" s="49">
        <v>0</v>
      </c>
      <c r="E110" s="38">
        <f t="shared" si="1"/>
        <v>0</v>
      </c>
    </row>
    <row r="111" spans="1:5" ht="126.75" customHeight="1">
      <c r="A111" s="8" t="s">
        <v>315</v>
      </c>
      <c r="B111" s="11" t="s">
        <v>316</v>
      </c>
      <c r="C111" s="49">
        <v>6.3</v>
      </c>
      <c r="D111" s="49">
        <v>0</v>
      </c>
      <c r="E111" s="38">
        <f t="shared" si="1"/>
        <v>0</v>
      </c>
    </row>
    <row r="112" spans="1:5" ht="157.5" customHeight="1">
      <c r="A112" s="8" t="s">
        <v>367</v>
      </c>
      <c r="B112" s="11" t="s">
        <v>318</v>
      </c>
      <c r="C112" s="49">
        <v>0.1</v>
      </c>
      <c r="D112" s="49">
        <v>0</v>
      </c>
      <c r="E112" s="38">
        <f t="shared" si="1"/>
        <v>0</v>
      </c>
    </row>
    <row r="113" spans="1:5" ht="159" customHeight="1">
      <c r="A113" s="8" t="s">
        <v>317</v>
      </c>
      <c r="B113" s="11" t="s">
        <v>318</v>
      </c>
      <c r="C113" s="49">
        <v>1</v>
      </c>
      <c r="D113" s="49">
        <v>0</v>
      </c>
      <c r="E113" s="38">
        <f t="shared" si="1"/>
        <v>0</v>
      </c>
    </row>
    <row r="114" spans="1:5" ht="112.5" customHeight="1">
      <c r="A114" s="8" t="s">
        <v>366</v>
      </c>
      <c r="B114" s="11" t="s">
        <v>371</v>
      </c>
      <c r="C114" s="49">
        <v>0.7</v>
      </c>
      <c r="D114" s="49">
        <v>2</v>
      </c>
      <c r="E114" s="38">
        <f t="shared" si="1"/>
        <v>285.71428571428572</v>
      </c>
    </row>
    <row r="115" spans="1:5" ht="112.5" customHeight="1">
      <c r="A115" s="8" t="s">
        <v>319</v>
      </c>
      <c r="B115" s="11" t="s">
        <v>320</v>
      </c>
      <c r="C115" s="49">
        <v>5.8</v>
      </c>
      <c r="D115" s="49">
        <v>4.5</v>
      </c>
      <c r="E115" s="38">
        <f t="shared" si="1"/>
        <v>77.58620689655173</v>
      </c>
    </row>
    <row r="116" spans="1:5" ht="112.5" customHeight="1">
      <c r="A116" s="8" t="s">
        <v>418</v>
      </c>
      <c r="B116" s="11" t="s">
        <v>320</v>
      </c>
      <c r="C116" s="49">
        <v>0</v>
      </c>
      <c r="D116" s="49">
        <v>0.5</v>
      </c>
      <c r="E116" s="38" t="e">
        <f t="shared" si="1"/>
        <v>#DIV/0!</v>
      </c>
    </row>
    <row r="117" spans="1:5" ht="111" customHeight="1">
      <c r="A117" s="8" t="s">
        <v>322</v>
      </c>
      <c r="B117" s="13" t="s">
        <v>321</v>
      </c>
      <c r="C117" s="49">
        <v>1.8</v>
      </c>
      <c r="D117" s="49">
        <v>0</v>
      </c>
      <c r="E117" s="38">
        <f t="shared" si="1"/>
        <v>0</v>
      </c>
    </row>
    <row r="118" spans="1:5" ht="111" customHeight="1">
      <c r="A118" s="8" t="s">
        <v>323</v>
      </c>
      <c r="B118" s="13" t="s">
        <v>321</v>
      </c>
      <c r="C118" s="49">
        <v>4.5999999999999996</v>
      </c>
      <c r="D118" s="49">
        <v>2.2999999999999998</v>
      </c>
      <c r="E118" s="38">
        <f t="shared" si="1"/>
        <v>50</v>
      </c>
    </row>
    <row r="119" spans="1:5" ht="111" hidden="1" customHeight="1">
      <c r="A119" s="8" t="s">
        <v>324</v>
      </c>
      <c r="B119" s="13" t="s">
        <v>321</v>
      </c>
      <c r="C119" s="49">
        <v>0</v>
      </c>
      <c r="D119" s="49">
        <v>0</v>
      </c>
      <c r="E119" s="38" t="e">
        <f t="shared" si="1"/>
        <v>#DIV/0!</v>
      </c>
    </row>
    <row r="120" spans="1:5" ht="111" customHeight="1">
      <c r="A120" s="8" t="s">
        <v>325</v>
      </c>
      <c r="B120" s="13" t="s">
        <v>326</v>
      </c>
      <c r="C120" s="49">
        <v>3.1</v>
      </c>
      <c r="D120" s="49">
        <v>5.7</v>
      </c>
      <c r="E120" s="38">
        <f t="shared" si="1"/>
        <v>183.87096774193549</v>
      </c>
    </row>
    <row r="121" spans="1:5" ht="111" customHeight="1">
      <c r="A121" s="50" t="s">
        <v>423</v>
      </c>
      <c r="B121" s="58" t="s">
        <v>326</v>
      </c>
      <c r="C121" s="49">
        <v>0</v>
      </c>
      <c r="D121" s="49">
        <v>1</v>
      </c>
      <c r="E121" s="49" t="e">
        <f t="shared" si="1"/>
        <v>#DIV/0!</v>
      </c>
    </row>
    <row r="122" spans="1:5" ht="111" customHeight="1">
      <c r="A122" s="8" t="s">
        <v>327</v>
      </c>
      <c r="B122" s="13" t="s">
        <v>302</v>
      </c>
      <c r="C122" s="49">
        <v>10</v>
      </c>
      <c r="D122" s="49">
        <v>0</v>
      </c>
      <c r="E122" s="38">
        <f t="shared" si="1"/>
        <v>0</v>
      </c>
    </row>
    <row r="123" spans="1:5" ht="129" customHeight="1">
      <c r="A123" s="8" t="s">
        <v>365</v>
      </c>
      <c r="B123" s="13" t="s">
        <v>370</v>
      </c>
      <c r="C123" s="49">
        <v>0.8</v>
      </c>
      <c r="D123" s="49">
        <v>0</v>
      </c>
      <c r="E123" s="38">
        <f t="shared" si="1"/>
        <v>0</v>
      </c>
    </row>
    <row r="124" spans="1:5" ht="111" customHeight="1">
      <c r="A124" s="8" t="s">
        <v>328</v>
      </c>
      <c r="B124" s="13" t="s">
        <v>302</v>
      </c>
      <c r="C124" s="49">
        <v>0.8</v>
      </c>
      <c r="D124" s="49">
        <v>0</v>
      </c>
      <c r="E124" s="38">
        <f t="shared" si="1"/>
        <v>0</v>
      </c>
    </row>
    <row r="125" spans="1:5" ht="111" customHeight="1">
      <c r="A125" s="8" t="s">
        <v>329</v>
      </c>
      <c r="B125" s="13" t="s">
        <v>302</v>
      </c>
      <c r="C125" s="49">
        <v>12</v>
      </c>
      <c r="D125" s="49">
        <v>0</v>
      </c>
      <c r="E125" s="38">
        <f t="shared" si="1"/>
        <v>0</v>
      </c>
    </row>
    <row r="126" spans="1:5" ht="111" customHeight="1">
      <c r="A126" s="8" t="s">
        <v>330</v>
      </c>
      <c r="B126" s="13" t="s">
        <v>302</v>
      </c>
      <c r="C126" s="49">
        <v>6</v>
      </c>
      <c r="D126" s="49">
        <v>3.5</v>
      </c>
      <c r="E126" s="38">
        <f t="shared" si="1"/>
        <v>58.333333333333336</v>
      </c>
    </row>
    <row r="127" spans="1:5" ht="111" customHeight="1">
      <c r="A127" s="8" t="s">
        <v>331</v>
      </c>
      <c r="B127" s="13" t="s">
        <v>302</v>
      </c>
      <c r="C127" s="49">
        <v>51.1</v>
      </c>
      <c r="D127" s="49">
        <v>17.5</v>
      </c>
      <c r="E127" s="38">
        <f t="shared" si="1"/>
        <v>34.246575342465754</v>
      </c>
    </row>
    <row r="128" spans="1:5" ht="111" customHeight="1">
      <c r="A128" s="8" t="s">
        <v>364</v>
      </c>
      <c r="B128" s="13" t="s">
        <v>369</v>
      </c>
      <c r="C128" s="49">
        <v>18.600000000000001</v>
      </c>
      <c r="D128" s="49">
        <v>4.5</v>
      </c>
      <c r="E128" s="38">
        <f t="shared" si="1"/>
        <v>24.193548387096772</v>
      </c>
    </row>
    <row r="129" spans="1:9" ht="192" customHeight="1">
      <c r="A129" s="15" t="s">
        <v>332</v>
      </c>
      <c r="B129" s="33" t="s">
        <v>340</v>
      </c>
      <c r="C129" s="49">
        <v>0.9</v>
      </c>
      <c r="D129" s="49">
        <v>0</v>
      </c>
      <c r="E129" s="38">
        <f t="shared" si="1"/>
        <v>0</v>
      </c>
      <c r="I129" s="32"/>
    </row>
    <row r="130" spans="1:9" ht="109.2" hidden="1">
      <c r="A130" s="15" t="s">
        <v>423</v>
      </c>
      <c r="B130" s="33" t="s">
        <v>424</v>
      </c>
      <c r="C130" s="49">
        <v>0</v>
      </c>
      <c r="D130" s="49">
        <v>0</v>
      </c>
      <c r="E130" s="38" t="e">
        <f t="shared" si="1"/>
        <v>#DIV/0!</v>
      </c>
      <c r="I130" s="32"/>
    </row>
    <row r="131" spans="1:9" ht="31.2">
      <c r="A131" s="16" t="s">
        <v>303</v>
      </c>
      <c r="B131" s="31" t="s">
        <v>304</v>
      </c>
      <c r="C131" s="37">
        <f>C132+C133</f>
        <v>10</v>
      </c>
      <c r="D131" s="37">
        <f>D132+D133+D134+D136</f>
        <v>96.1</v>
      </c>
      <c r="E131" s="37">
        <f t="shared" si="1"/>
        <v>961</v>
      </c>
    </row>
    <row r="132" spans="1:9" ht="93.6">
      <c r="A132" s="8" t="s">
        <v>374</v>
      </c>
      <c r="B132" s="12" t="s">
        <v>305</v>
      </c>
      <c r="C132" s="38">
        <v>10</v>
      </c>
      <c r="D132" s="38">
        <v>33.5</v>
      </c>
      <c r="E132" s="38">
        <f t="shared" si="1"/>
        <v>335</v>
      </c>
    </row>
    <row r="133" spans="1:9" ht="140.25" hidden="1" customHeight="1">
      <c r="A133" s="8" t="s">
        <v>333</v>
      </c>
      <c r="B133" s="3" t="s">
        <v>334</v>
      </c>
      <c r="C133" s="38"/>
      <c r="D133" s="38"/>
      <c r="E133" s="38" t="e">
        <f t="shared" si="1"/>
        <v>#DIV/0!</v>
      </c>
    </row>
    <row r="134" spans="1:9" ht="93.6">
      <c r="A134" s="8" t="s">
        <v>409</v>
      </c>
      <c r="B134" s="3" t="s">
        <v>415</v>
      </c>
      <c r="C134" s="38">
        <f>C135</f>
        <v>0</v>
      </c>
      <c r="D134" s="38">
        <f>D135</f>
        <v>0.3</v>
      </c>
      <c r="E134" s="38" t="e">
        <f t="shared" si="1"/>
        <v>#DIV/0!</v>
      </c>
    </row>
    <row r="135" spans="1:9" ht="93.6">
      <c r="A135" s="50" t="s">
        <v>420</v>
      </c>
      <c r="B135" s="3" t="s">
        <v>414</v>
      </c>
      <c r="C135" s="38">
        <v>0</v>
      </c>
      <c r="D135" s="38">
        <v>0.3</v>
      </c>
      <c r="E135" s="38" t="e">
        <f t="shared" si="1"/>
        <v>#DIV/0!</v>
      </c>
    </row>
    <row r="136" spans="1:9" ht="31.2">
      <c r="A136" s="8" t="s">
        <v>410</v>
      </c>
      <c r="B136" s="3" t="s">
        <v>416</v>
      </c>
      <c r="C136" s="38">
        <f>C138</f>
        <v>0</v>
      </c>
      <c r="D136" s="38">
        <f>D138+D137</f>
        <v>62.300000000000004</v>
      </c>
      <c r="E136" s="38" t="e">
        <f t="shared" si="1"/>
        <v>#DIV/0!</v>
      </c>
    </row>
    <row r="137" spans="1:9" ht="234">
      <c r="A137" s="50" t="s">
        <v>428</v>
      </c>
      <c r="B137" s="3" t="s">
        <v>417</v>
      </c>
      <c r="C137" s="38">
        <v>0</v>
      </c>
      <c r="D137" s="38">
        <v>0.2</v>
      </c>
      <c r="E137" s="38" t="e">
        <f t="shared" si="1"/>
        <v>#DIV/0!</v>
      </c>
    </row>
    <row r="138" spans="1:9" ht="234">
      <c r="A138" s="50" t="s">
        <v>419</v>
      </c>
      <c r="B138" s="3" t="s">
        <v>417</v>
      </c>
      <c r="C138" s="38">
        <v>0</v>
      </c>
      <c r="D138" s="38">
        <v>62.1</v>
      </c>
      <c r="E138" s="38" t="e">
        <f t="shared" si="1"/>
        <v>#DIV/0!</v>
      </c>
    </row>
    <row r="139" spans="1:9" ht="15.6">
      <c r="A139" s="16" t="s">
        <v>335</v>
      </c>
      <c r="B139" s="17" t="s">
        <v>336</v>
      </c>
      <c r="C139" s="37">
        <f>C140</f>
        <v>650</v>
      </c>
      <c r="D139" s="37">
        <f>D140</f>
        <v>592.70000000000005</v>
      </c>
      <c r="E139" s="37">
        <f t="shared" si="1"/>
        <v>91.184615384615384</v>
      </c>
    </row>
    <row r="140" spans="1:9" ht="24" customHeight="1">
      <c r="A140" s="8" t="s">
        <v>394</v>
      </c>
      <c r="B140" s="3" t="s">
        <v>337</v>
      </c>
      <c r="C140" s="38">
        <f>C141</f>
        <v>650</v>
      </c>
      <c r="D140" s="38">
        <f>D141</f>
        <v>592.70000000000005</v>
      </c>
      <c r="E140" s="38">
        <f t="shared" si="1"/>
        <v>91.184615384615384</v>
      </c>
    </row>
    <row r="141" spans="1:9" ht="31.2">
      <c r="A141" s="8" t="s">
        <v>338</v>
      </c>
      <c r="B141" s="6" t="s">
        <v>339</v>
      </c>
      <c r="C141" s="38">
        <v>650</v>
      </c>
      <c r="D141" s="38">
        <v>592.70000000000005</v>
      </c>
      <c r="E141" s="38">
        <f t="shared" si="1"/>
        <v>91.184615384615384</v>
      </c>
    </row>
    <row r="142" spans="1:9" ht="15.6">
      <c r="A142" s="16" t="s">
        <v>65</v>
      </c>
      <c r="B142" s="17" t="s">
        <v>66</v>
      </c>
      <c r="C142" s="40">
        <f>C143+C254+C258</f>
        <v>585525.29999999993</v>
      </c>
      <c r="D142" s="40">
        <f>D143+D254+D258</f>
        <v>215579.39999999997</v>
      </c>
      <c r="E142" s="37">
        <f t="shared" si="1"/>
        <v>36.818118704691322</v>
      </c>
    </row>
    <row r="143" spans="1:9" ht="48.75" customHeight="1">
      <c r="A143" s="16" t="s">
        <v>67</v>
      </c>
      <c r="B143" s="17" t="s">
        <v>201</v>
      </c>
      <c r="C143" s="41">
        <f>C144+C150+C186+C237</f>
        <v>569899.6</v>
      </c>
      <c r="D143" s="41">
        <f>D144+D150+D186+D237</f>
        <v>209071.39999999997</v>
      </c>
      <c r="E143" s="37">
        <f t="shared" si="1"/>
        <v>36.685654806565928</v>
      </c>
    </row>
    <row r="144" spans="1:9" ht="31.2">
      <c r="A144" s="16" t="s">
        <v>214</v>
      </c>
      <c r="B144" s="17" t="s">
        <v>202</v>
      </c>
      <c r="C144" s="37">
        <f>C145+C147</f>
        <v>75253</v>
      </c>
      <c r="D144" s="37">
        <f>D145+D147</f>
        <v>37626.6</v>
      </c>
      <c r="E144" s="37">
        <f t="shared" si="1"/>
        <v>50.000132885067707</v>
      </c>
    </row>
    <row r="145" spans="1:5" ht="31.2">
      <c r="A145" s="8" t="s">
        <v>215</v>
      </c>
      <c r="B145" s="3" t="s">
        <v>68</v>
      </c>
      <c r="C145" s="38">
        <f>C146</f>
        <v>75253</v>
      </c>
      <c r="D145" s="38">
        <f>D146</f>
        <v>37626.6</v>
      </c>
      <c r="E145" s="38">
        <f t="shared" si="1"/>
        <v>50.000132885067707</v>
      </c>
    </row>
    <row r="146" spans="1:5" ht="46.5" customHeight="1">
      <c r="A146" s="8" t="s">
        <v>216</v>
      </c>
      <c r="B146" s="3" t="s">
        <v>395</v>
      </c>
      <c r="C146" s="38">
        <v>75253</v>
      </c>
      <c r="D146" s="38">
        <v>37626.6</v>
      </c>
      <c r="E146" s="38">
        <f t="shared" si="1"/>
        <v>50.000132885067707</v>
      </c>
    </row>
    <row r="147" spans="1:5" ht="31.5" hidden="1" customHeight="1">
      <c r="A147" s="8" t="s">
        <v>99</v>
      </c>
      <c r="B147" s="3" t="s">
        <v>100</v>
      </c>
      <c r="C147" s="38">
        <f>C148</f>
        <v>0</v>
      </c>
      <c r="D147" s="38">
        <f>D148</f>
        <v>0</v>
      </c>
      <c r="E147" s="38" t="e">
        <f t="shared" si="1"/>
        <v>#DIV/0!</v>
      </c>
    </row>
    <row r="148" spans="1:5" ht="48.75" hidden="1" customHeight="1">
      <c r="A148" s="8" t="s">
        <v>101</v>
      </c>
      <c r="B148" s="3" t="s">
        <v>102</v>
      </c>
      <c r="C148" s="38">
        <f>C149</f>
        <v>0</v>
      </c>
      <c r="D148" s="38">
        <f>D149</f>
        <v>0</v>
      </c>
      <c r="E148" s="38" t="e">
        <f t="shared" ref="E148:E211" si="2">D148/C148*100</f>
        <v>#DIV/0!</v>
      </c>
    </row>
    <row r="149" spans="1:5" ht="47.25" hidden="1" customHeight="1">
      <c r="A149" s="8" t="s">
        <v>103</v>
      </c>
      <c r="B149" s="3" t="s">
        <v>102</v>
      </c>
      <c r="C149" s="38"/>
      <c r="D149" s="38"/>
      <c r="E149" s="38" t="e">
        <f t="shared" si="2"/>
        <v>#DIV/0!</v>
      </c>
    </row>
    <row r="150" spans="1:5" ht="46.8">
      <c r="A150" s="16" t="s">
        <v>217</v>
      </c>
      <c r="B150" s="17" t="s">
        <v>147</v>
      </c>
      <c r="C150" s="37">
        <f>C151+C179+C183+C159+C153+C155+C157+C162+C166+C176+C164+C168+C172+C174+C170</f>
        <v>330365</v>
      </c>
      <c r="D150" s="37">
        <f>D151+D179+D183+D159+D153+D155+D157+D162+D166+D176+D164+D168+D172+D174+D170</f>
        <v>81451.499999999985</v>
      </c>
      <c r="E150" s="37">
        <f t="shared" si="2"/>
        <v>24.655002799933403</v>
      </c>
    </row>
    <row r="151" spans="1:5" ht="31.5" hidden="1" customHeight="1">
      <c r="A151" s="8" t="s">
        <v>144</v>
      </c>
      <c r="B151" s="7" t="s">
        <v>69</v>
      </c>
      <c r="C151" s="38">
        <f>C152</f>
        <v>0</v>
      </c>
      <c r="D151" s="38">
        <f>D152</f>
        <v>0</v>
      </c>
      <c r="E151" s="38" t="e">
        <f t="shared" si="2"/>
        <v>#DIV/0!</v>
      </c>
    </row>
    <row r="152" spans="1:5" ht="31.5" hidden="1" customHeight="1">
      <c r="A152" s="8" t="s">
        <v>114</v>
      </c>
      <c r="B152" s="7" t="s">
        <v>70</v>
      </c>
      <c r="C152" s="38"/>
      <c r="D152" s="38"/>
      <c r="E152" s="38" t="e">
        <f t="shared" si="2"/>
        <v>#DIV/0!</v>
      </c>
    </row>
    <row r="153" spans="1:5" ht="160.5" hidden="1" customHeight="1">
      <c r="A153" s="8" t="s">
        <v>119</v>
      </c>
      <c r="B153" s="7" t="s">
        <v>124</v>
      </c>
      <c r="C153" s="38">
        <f>C154</f>
        <v>0</v>
      </c>
      <c r="D153" s="38">
        <f>D154</f>
        <v>0</v>
      </c>
      <c r="E153" s="38" t="e">
        <f t="shared" si="2"/>
        <v>#DIV/0!</v>
      </c>
    </row>
    <row r="154" spans="1:5" ht="110.25" hidden="1" customHeight="1">
      <c r="A154" s="8" t="s">
        <v>120</v>
      </c>
      <c r="B154" s="7" t="s">
        <v>123</v>
      </c>
      <c r="C154" s="38"/>
      <c r="D154" s="38"/>
      <c r="E154" s="38" t="e">
        <f t="shared" si="2"/>
        <v>#DIV/0!</v>
      </c>
    </row>
    <row r="155" spans="1:5" ht="110.25" hidden="1" customHeight="1">
      <c r="A155" s="8" t="s">
        <v>125</v>
      </c>
      <c r="B155" s="7" t="s">
        <v>126</v>
      </c>
      <c r="C155" s="38">
        <f>C156</f>
        <v>0</v>
      </c>
      <c r="D155" s="38">
        <f>D156</f>
        <v>0</v>
      </c>
      <c r="E155" s="38" t="e">
        <f t="shared" si="2"/>
        <v>#DIV/0!</v>
      </c>
    </row>
    <row r="156" spans="1:5" ht="63" hidden="1" customHeight="1">
      <c r="A156" s="8" t="s">
        <v>121</v>
      </c>
      <c r="B156" s="7" t="s">
        <v>122</v>
      </c>
      <c r="C156" s="38"/>
      <c r="D156" s="38"/>
      <c r="E156" s="38" t="e">
        <f t="shared" si="2"/>
        <v>#DIV/0!</v>
      </c>
    </row>
    <row r="157" spans="1:5" ht="78.75" hidden="1" customHeight="1">
      <c r="A157" s="8" t="s">
        <v>173</v>
      </c>
      <c r="B157" s="11" t="s">
        <v>174</v>
      </c>
      <c r="C157" s="38">
        <f>C158</f>
        <v>0</v>
      </c>
      <c r="D157" s="38">
        <f>D158</f>
        <v>0</v>
      </c>
      <c r="E157" s="38" t="e">
        <f t="shared" si="2"/>
        <v>#DIV/0!</v>
      </c>
    </row>
    <row r="158" spans="1:5" ht="78.75" hidden="1" customHeight="1">
      <c r="A158" s="8" t="s">
        <v>175</v>
      </c>
      <c r="B158" s="10" t="s">
        <v>174</v>
      </c>
      <c r="C158" s="38"/>
      <c r="D158" s="38"/>
      <c r="E158" s="38" t="e">
        <f t="shared" si="2"/>
        <v>#DIV/0!</v>
      </c>
    </row>
    <row r="159" spans="1:5" ht="112.5" customHeight="1">
      <c r="A159" s="8" t="s">
        <v>218</v>
      </c>
      <c r="B159" s="7" t="s">
        <v>118</v>
      </c>
      <c r="C159" s="38">
        <f>C161+C160</f>
        <v>20246</v>
      </c>
      <c r="D159" s="38">
        <f>D161+D160</f>
        <v>6659.9</v>
      </c>
      <c r="E159" s="38">
        <f t="shared" si="2"/>
        <v>32.894892818334483</v>
      </c>
    </row>
    <row r="160" spans="1:5" ht="112.5" hidden="1" customHeight="1">
      <c r="A160" s="8" t="s">
        <v>256</v>
      </c>
      <c r="B160" s="7" t="s">
        <v>148</v>
      </c>
      <c r="C160" s="38"/>
      <c r="D160" s="38"/>
      <c r="E160" s="38" t="e">
        <f t="shared" si="2"/>
        <v>#DIV/0!</v>
      </c>
    </row>
    <row r="161" spans="1:5" ht="111.75" customHeight="1">
      <c r="A161" s="8" t="s">
        <v>219</v>
      </c>
      <c r="B161" s="7" t="s">
        <v>148</v>
      </c>
      <c r="C161" s="38">
        <v>20246</v>
      </c>
      <c r="D161" s="38">
        <v>6659.9</v>
      </c>
      <c r="E161" s="38">
        <f t="shared" si="2"/>
        <v>32.894892818334483</v>
      </c>
    </row>
    <row r="162" spans="1:5" ht="50.25" hidden="1" customHeight="1">
      <c r="A162" s="8" t="s">
        <v>220</v>
      </c>
      <c r="B162" s="7" t="s">
        <v>204</v>
      </c>
      <c r="C162" s="38">
        <f>C163</f>
        <v>0</v>
      </c>
      <c r="D162" s="38">
        <f>D163</f>
        <v>0</v>
      </c>
      <c r="E162" s="38" t="e">
        <f t="shared" si="2"/>
        <v>#DIV/0!</v>
      </c>
    </row>
    <row r="163" spans="1:5" ht="64.5" hidden="1" customHeight="1">
      <c r="A163" s="8" t="s">
        <v>221</v>
      </c>
      <c r="B163" s="7" t="s">
        <v>205</v>
      </c>
      <c r="C163" s="38"/>
      <c r="D163" s="38"/>
      <c r="E163" s="38" t="e">
        <f t="shared" si="2"/>
        <v>#DIV/0!</v>
      </c>
    </row>
    <row r="164" spans="1:5" ht="80.25" customHeight="1">
      <c r="A164" s="8" t="s">
        <v>349</v>
      </c>
      <c r="B164" s="7" t="s">
        <v>352</v>
      </c>
      <c r="C164" s="39">
        <f>C165</f>
        <v>251.79999999999998</v>
      </c>
      <c r="D164" s="39">
        <f>D165</f>
        <v>133.4</v>
      </c>
      <c r="E164" s="38">
        <f t="shared" si="2"/>
        <v>52.978554408260528</v>
      </c>
    </row>
    <row r="165" spans="1:5" ht="97.5" customHeight="1">
      <c r="A165" s="8" t="s">
        <v>350</v>
      </c>
      <c r="B165" s="7" t="s">
        <v>351</v>
      </c>
      <c r="C165" s="38">
        <f>251.6+0.2</f>
        <v>251.79999999999998</v>
      </c>
      <c r="D165" s="38">
        <v>133.4</v>
      </c>
      <c r="E165" s="38">
        <f t="shared" si="2"/>
        <v>52.978554408260528</v>
      </c>
    </row>
    <row r="166" spans="1:5" ht="66.75" hidden="1" customHeight="1">
      <c r="A166" s="8" t="s">
        <v>222</v>
      </c>
      <c r="B166" s="7" t="s">
        <v>206</v>
      </c>
      <c r="C166" s="38">
        <f>C167</f>
        <v>0</v>
      </c>
      <c r="D166" s="38">
        <f>D167</f>
        <v>0</v>
      </c>
      <c r="E166" s="38" t="e">
        <f t="shared" si="2"/>
        <v>#DIV/0!</v>
      </c>
    </row>
    <row r="167" spans="1:5" ht="67.5" hidden="1" customHeight="1">
      <c r="A167" s="8" t="s">
        <v>223</v>
      </c>
      <c r="B167" s="7" t="s">
        <v>174</v>
      </c>
      <c r="C167" s="38"/>
      <c r="D167" s="38"/>
      <c r="E167" s="38" t="e">
        <f t="shared" si="2"/>
        <v>#DIV/0!</v>
      </c>
    </row>
    <row r="168" spans="1:5" ht="48" hidden="1" customHeight="1">
      <c r="A168" s="8" t="s">
        <v>257</v>
      </c>
      <c r="B168" s="7" t="s">
        <v>260</v>
      </c>
      <c r="C168" s="39">
        <f>C169</f>
        <v>0</v>
      </c>
      <c r="D168" s="39">
        <f>D169</f>
        <v>0</v>
      </c>
      <c r="E168" s="38" t="e">
        <f t="shared" si="2"/>
        <v>#DIV/0!</v>
      </c>
    </row>
    <row r="169" spans="1:5" ht="10.5" hidden="1" customHeight="1">
      <c r="A169" s="8" t="s">
        <v>258</v>
      </c>
      <c r="B169" s="7" t="s">
        <v>259</v>
      </c>
      <c r="C169" s="38"/>
      <c r="D169" s="38"/>
      <c r="E169" s="38" t="e">
        <f t="shared" si="2"/>
        <v>#DIV/0!</v>
      </c>
    </row>
    <row r="170" spans="1:5" ht="66" customHeight="1">
      <c r="A170" s="8" t="s">
        <v>272</v>
      </c>
      <c r="B170" s="7" t="s">
        <v>396</v>
      </c>
      <c r="C170" s="39">
        <f>C171</f>
        <v>2968</v>
      </c>
      <c r="D170" s="39">
        <f>D171</f>
        <v>1413.7</v>
      </c>
      <c r="E170" s="38">
        <f t="shared" si="2"/>
        <v>47.631401617250674</v>
      </c>
    </row>
    <row r="171" spans="1:5" ht="85.5" customHeight="1">
      <c r="A171" s="8" t="s">
        <v>273</v>
      </c>
      <c r="B171" s="7" t="s">
        <v>274</v>
      </c>
      <c r="C171" s="38">
        <f>3078-110</f>
        <v>2968</v>
      </c>
      <c r="D171" s="38">
        <v>1413.7</v>
      </c>
      <c r="E171" s="38">
        <f t="shared" si="2"/>
        <v>47.631401617250674</v>
      </c>
    </row>
    <row r="172" spans="1:5" ht="37.5" customHeight="1">
      <c r="A172" s="8" t="s">
        <v>377</v>
      </c>
      <c r="B172" s="27" t="s">
        <v>397</v>
      </c>
      <c r="C172" s="39">
        <f>C173</f>
        <v>134.5</v>
      </c>
      <c r="D172" s="39">
        <f>D173</f>
        <v>0</v>
      </c>
      <c r="E172" s="38">
        <f t="shared" si="2"/>
        <v>0</v>
      </c>
    </row>
    <row r="173" spans="1:5" ht="33" customHeight="1">
      <c r="A173" s="8" t="s">
        <v>376</v>
      </c>
      <c r="B173" s="27" t="s">
        <v>398</v>
      </c>
      <c r="C173" s="38">
        <v>134.5</v>
      </c>
      <c r="D173" s="38">
        <v>0</v>
      </c>
      <c r="E173" s="38">
        <f t="shared" si="2"/>
        <v>0</v>
      </c>
    </row>
    <row r="174" spans="1:5" ht="35.25" customHeight="1">
      <c r="A174" s="8" t="s">
        <v>266</v>
      </c>
      <c r="B174" s="7" t="s">
        <v>399</v>
      </c>
      <c r="C174" s="39">
        <f>C175</f>
        <v>2121.6</v>
      </c>
      <c r="D174" s="39">
        <f>D175</f>
        <v>0</v>
      </c>
      <c r="E174" s="38">
        <f t="shared" si="2"/>
        <v>0</v>
      </c>
    </row>
    <row r="175" spans="1:5" ht="36.75" customHeight="1">
      <c r="A175" s="8" t="s">
        <v>267</v>
      </c>
      <c r="B175" s="7" t="s">
        <v>400</v>
      </c>
      <c r="C175" s="38">
        <f>81.6+2040</f>
        <v>2121.6</v>
      </c>
      <c r="D175" s="38">
        <v>0</v>
      </c>
      <c r="E175" s="38">
        <f t="shared" si="2"/>
        <v>0</v>
      </c>
    </row>
    <row r="176" spans="1:5" ht="39" customHeight="1">
      <c r="A176" s="8" t="s">
        <v>261</v>
      </c>
      <c r="B176" s="7" t="s">
        <v>265</v>
      </c>
      <c r="C176" s="39">
        <f>C177+C178</f>
        <v>65552.2</v>
      </c>
      <c r="D176" s="39">
        <f>D177+D178</f>
        <v>22667.3</v>
      </c>
      <c r="E176" s="38">
        <f t="shared" si="2"/>
        <v>34.579007264439639</v>
      </c>
    </row>
    <row r="177" spans="1:8" ht="52.5" hidden="1" customHeight="1">
      <c r="A177" s="8" t="s">
        <v>262</v>
      </c>
      <c r="B177" s="7" t="s">
        <v>264</v>
      </c>
      <c r="C177" s="39"/>
      <c r="D177" s="39"/>
      <c r="E177" s="38" t="e">
        <f t="shared" si="2"/>
        <v>#DIV/0!</v>
      </c>
    </row>
    <row r="178" spans="1:8" ht="50.25" customHeight="1">
      <c r="A178" s="8" t="s">
        <v>263</v>
      </c>
      <c r="B178" s="7" t="s">
        <v>264</v>
      </c>
      <c r="C178" s="38">
        <f>58645.7+6906.5</f>
        <v>65552.2</v>
      </c>
      <c r="D178" s="38">
        <v>22667.3</v>
      </c>
      <c r="E178" s="38">
        <f t="shared" si="2"/>
        <v>34.579007264439639</v>
      </c>
    </row>
    <row r="179" spans="1:8" ht="15.6">
      <c r="A179" s="8" t="s">
        <v>224</v>
      </c>
      <c r="B179" s="7" t="s">
        <v>71</v>
      </c>
      <c r="C179" s="42">
        <f>SUM(C180:C185)</f>
        <v>239090.90000000002</v>
      </c>
      <c r="D179" s="42">
        <f>SUM(D180:D185)</f>
        <v>50577.2</v>
      </c>
      <c r="E179" s="38">
        <f t="shared" si="2"/>
        <v>21.153962781519496</v>
      </c>
    </row>
    <row r="180" spans="1:8" ht="31.5" hidden="1" customHeight="1">
      <c r="A180" s="8" t="s">
        <v>225</v>
      </c>
      <c r="B180" s="7" t="s">
        <v>72</v>
      </c>
      <c r="C180" s="38"/>
      <c r="D180" s="38"/>
      <c r="E180" s="38" t="e">
        <f t="shared" si="2"/>
        <v>#DIV/0!</v>
      </c>
      <c r="F180" s="28"/>
      <c r="G180" s="28"/>
      <c r="H180" s="28"/>
    </row>
    <row r="181" spans="1:8" ht="31.2">
      <c r="A181" s="8" t="s">
        <v>226</v>
      </c>
      <c r="B181" s="7" t="s">
        <v>72</v>
      </c>
      <c r="C181" s="56">
        <f>64547.5+3883.8</f>
        <v>68431.3</v>
      </c>
      <c r="D181" s="49">
        <v>50577.2</v>
      </c>
      <c r="E181" s="38">
        <f t="shared" si="2"/>
        <v>73.909453714893615</v>
      </c>
      <c r="F181" s="28"/>
      <c r="G181" s="28"/>
      <c r="H181" s="28"/>
    </row>
    <row r="182" spans="1:8" ht="31.2">
      <c r="A182" s="8" t="s">
        <v>227</v>
      </c>
      <c r="B182" s="7" t="s">
        <v>72</v>
      </c>
      <c r="C182" s="56">
        <f>265538.4-96532.3+1548.2-236.2+10.5+330.9+0.1</f>
        <v>170659.60000000003</v>
      </c>
      <c r="D182" s="49">
        <v>0</v>
      </c>
      <c r="E182" s="38">
        <f t="shared" si="2"/>
        <v>0</v>
      </c>
      <c r="F182" s="28"/>
      <c r="G182" s="28"/>
      <c r="H182" s="28"/>
    </row>
    <row r="183" spans="1:8" ht="31.5" hidden="1" customHeight="1">
      <c r="A183" s="8" t="s">
        <v>109</v>
      </c>
      <c r="B183" s="7" t="s">
        <v>72</v>
      </c>
      <c r="C183" s="38">
        <f>C184</f>
        <v>0</v>
      </c>
      <c r="D183" s="38">
        <f>D184</f>
        <v>0</v>
      </c>
      <c r="E183" s="38" t="e">
        <f t="shared" si="2"/>
        <v>#DIV/0!</v>
      </c>
    </row>
    <row r="184" spans="1:8" ht="31.5" hidden="1" customHeight="1">
      <c r="A184" s="8" t="s">
        <v>110</v>
      </c>
      <c r="B184" s="7" t="s">
        <v>72</v>
      </c>
      <c r="C184" s="38"/>
      <c r="D184" s="38"/>
      <c r="E184" s="38" t="e">
        <f t="shared" si="2"/>
        <v>#DIV/0!</v>
      </c>
    </row>
    <row r="185" spans="1:8" ht="31.5" hidden="1" customHeight="1">
      <c r="A185" s="8" t="s">
        <v>225</v>
      </c>
      <c r="B185" s="7" t="s">
        <v>72</v>
      </c>
      <c r="C185" s="38">
        <v>0</v>
      </c>
      <c r="D185" s="38">
        <v>0</v>
      </c>
      <c r="E185" s="38" t="e">
        <f t="shared" si="2"/>
        <v>#DIV/0!</v>
      </c>
    </row>
    <row r="186" spans="1:8" ht="31.2">
      <c r="A186" s="16" t="s">
        <v>228</v>
      </c>
      <c r="B186" s="1" t="s">
        <v>401</v>
      </c>
      <c r="C186" s="37">
        <f>C189+C192+C194+C196+C201+C204+C210+C213+C216+C219+C233+C222+C187+C225+C207+C227+C229+C231</f>
        <v>157311.4</v>
      </c>
      <c r="D186" s="37">
        <f>D189+D192+D194+D196+D201+D204+D210+D213+D216+D219+D233+D222+D187+D225+D207+D227+D229+D231</f>
        <v>85498.9</v>
      </c>
      <c r="E186" s="37">
        <f t="shared" si="2"/>
        <v>54.35009795857134</v>
      </c>
    </row>
    <row r="187" spans="1:8" ht="63" hidden="1" customHeight="1">
      <c r="A187" s="8" t="s">
        <v>146</v>
      </c>
      <c r="B187" s="7" t="s">
        <v>150</v>
      </c>
      <c r="C187" s="37">
        <f>C188</f>
        <v>0</v>
      </c>
      <c r="D187" s="37">
        <f>D188</f>
        <v>0</v>
      </c>
      <c r="E187" s="38" t="e">
        <f t="shared" si="2"/>
        <v>#DIV/0!</v>
      </c>
    </row>
    <row r="188" spans="1:8" ht="78.75" hidden="1" customHeight="1">
      <c r="A188" s="8" t="s">
        <v>149</v>
      </c>
      <c r="B188" s="7" t="s">
        <v>151</v>
      </c>
      <c r="C188" s="38"/>
      <c r="D188" s="38"/>
      <c r="E188" s="38" t="e">
        <f t="shared" si="2"/>
        <v>#DIV/0!</v>
      </c>
    </row>
    <row r="189" spans="1:8" ht="47.25" hidden="1" customHeight="1">
      <c r="A189" s="8" t="s">
        <v>185</v>
      </c>
      <c r="B189" s="7" t="s">
        <v>176</v>
      </c>
      <c r="C189" s="38">
        <f>C190</f>
        <v>0</v>
      </c>
      <c r="D189" s="38">
        <f>D190</f>
        <v>0</v>
      </c>
      <c r="E189" s="38" t="e">
        <f t="shared" si="2"/>
        <v>#DIV/0!</v>
      </c>
    </row>
    <row r="190" spans="1:8" ht="66" hidden="1" customHeight="1">
      <c r="A190" s="8"/>
      <c r="B190" s="7"/>
      <c r="C190" s="38"/>
      <c r="D190" s="38"/>
      <c r="E190" s="38" t="e">
        <f t="shared" si="2"/>
        <v>#DIV/0!</v>
      </c>
    </row>
    <row r="191" spans="1:8" ht="64.5" hidden="1" customHeight="1">
      <c r="A191" s="8" t="s">
        <v>186</v>
      </c>
      <c r="B191" s="7" t="s">
        <v>73</v>
      </c>
      <c r="C191" s="38"/>
      <c r="D191" s="38"/>
      <c r="E191" s="38" t="e">
        <f t="shared" si="2"/>
        <v>#DIV/0!</v>
      </c>
    </row>
    <row r="192" spans="1:8" ht="49.5" hidden="1" customHeight="1">
      <c r="A192" s="8" t="s">
        <v>74</v>
      </c>
      <c r="B192" s="7" t="s">
        <v>75</v>
      </c>
      <c r="C192" s="37">
        <f>C193</f>
        <v>0</v>
      </c>
      <c r="D192" s="37">
        <f>D193</f>
        <v>0</v>
      </c>
      <c r="E192" s="38" t="e">
        <f t="shared" si="2"/>
        <v>#DIV/0!</v>
      </c>
    </row>
    <row r="193" spans="1:5" ht="49.5" hidden="1" customHeight="1">
      <c r="A193" s="8" t="s">
        <v>76</v>
      </c>
      <c r="B193" s="7" t="s">
        <v>77</v>
      </c>
      <c r="C193" s="38"/>
      <c r="D193" s="38"/>
      <c r="E193" s="38" t="e">
        <f t="shared" si="2"/>
        <v>#DIV/0!</v>
      </c>
    </row>
    <row r="194" spans="1:5" ht="63" hidden="1" customHeight="1">
      <c r="A194" s="8" t="s">
        <v>78</v>
      </c>
      <c r="B194" s="7" t="s">
        <v>79</v>
      </c>
      <c r="C194" s="37">
        <f>C195</f>
        <v>0</v>
      </c>
      <c r="D194" s="37">
        <f>D195</f>
        <v>0</v>
      </c>
      <c r="E194" s="38" t="e">
        <f t="shared" si="2"/>
        <v>#DIV/0!</v>
      </c>
    </row>
    <row r="195" spans="1:5" ht="63" hidden="1" customHeight="1">
      <c r="A195" s="8" t="s">
        <v>80</v>
      </c>
      <c r="B195" s="7" t="s">
        <v>81</v>
      </c>
      <c r="C195" s="38"/>
      <c r="D195" s="38"/>
      <c r="E195" s="38" t="e">
        <f t="shared" si="2"/>
        <v>#DIV/0!</v>
      </c>
    </row>
    <row r="196" spans="1:5" ht="48" customHeight="1">
      <c r="A196" s="8" t="s">
        <v>229</v>
      </c>
      <c r="B196" s="7" t="s">
        <v>82</v>
      </c>
      <c r="C196" s="38">
        <f>C198+C199+C200</f>
        <v>16623.599999999999</v>
      </c>
      <c r="D196" s="38">
        <f>D198+D199+D200</f>
        <v>9285.1</v>
      </c>
      <c r="E196" s="38">
        <f t="shared" si="2"/>
        <v>55.85492913688973</v>
      </c>
    </row>
    <row r="197" spans="1:5" ht="39.75" hidden="1" customHeight="1">
      <c r="A197" s="8"/>
      <c r="B197" s="7"/>
      <c r="C197" s="38"/>
      <c r="D197" s="38"/>
      <c r="E197" s="38" t="e">
        <f t="shared" si="2"/>
        <v>#DIV/0!</v>
      </c>
    </row>
    <row r="198" spans="1:5" ht="51" customHeight="1">
      <c r="A198" s="8" t="s">
        <v>230</v>
      </c>
      <c r="B198" s="7" t="s">
        <v>83</v>
      </c>
      <c r="C198" s="38">
        <v>85.6</v>
      </c>
      <c r="D198" s="49">
        <v>0</v>
      </c>
      <c r="E198" s="38">
        <f t="shared" si="2"/>
        <v>0</v>
      </c>
    </row>
    <row r="199" spans="1:5" ht="49.5" customHeight="1">
      <c r="A199" s="8" t="s">
        <v>231</v>
      </c>
      <c r="B199" s="7" t="s">
        <v>83</v>
      </c>
      <c r="C199" s="38">
        <v>12676</v>
      </c>
      <c r="D199" s="49">
        <v>7891.9</v>
      </c>
      <c r="E199" s="38">
        <f t="shared" si="2"/>
        <v>62.258598927106334</v>
      </c>
    </row>
    <row r="200" spans="1:5" ht="49.5" customHeight="1">
      <c r="A200" s="8" t="s">
        <v>232</v>
      </c>
      <c r="B200" s="7" t="s">
        <v>83</v>
      </c>
      <c r="C200" s="38">
        <v>3862</v>
      </c>
      <c r="D200" s="49">
        <v>1393.2</v>
      </c>
      <c r="E200" s="38">
        <f t="shared" si="2"/>
        <v>36.074572760227866</v>
      </c>
    </row>
    <row r="201" spans="1:5" ht="67.5" customHeight="1">
      <c r="A201" s="8" t="s">
        <v>233</v>
      </c>
      <c r="B201" s="7" t="s">
        <v>379</v>
      </c>
      <c r="C201" s="38">
        <f>C203</f>
        <v>6878</v>
      </c>
      <c r="D201" s="38">
        <f>D203</f>
        <v>3172.8</v>
      </c>
      <c r="E201" s="38">
        <f t="shared" si="2"/>
        <v>46.129688863041586</v>
      </c>
    </row>
    <row r="202" spans="1:5" ht="15.75" hidden="1" customHeight="1">
      <c r="A202" s="8"/>
      <c r="B202" s="7"/>
      <c r="C202" s="38"/>
      <c r="D202" s="38"/>
      <c r="E202" s="38" t="e">
        <f t="shared" si="2"/>
        <v>#DIV/0!</v>
      </c>
    </row>
    <row r="203" spans="1:5" ht="82.5" customHeight="1">
      <c r="A203" s="8" t="s">
        <v>234</v>
      </c>
      <c r="B203" s="7" t="s">
        <v>380</v>
      </c>
      <c r="C203" s="38">
        <v>6878</v>
      </c>
      <c r="D203" s="38">
        <v>3172.8</v>
      </c>
      <c r="E203" s="38">
        <f t="shared" si="2"/>
        <v>46.129688863041586</v>
      </c>
    </row>
    <row r="204" spans="1:5" ht="99" customHeight="1">
      <c r="A204" s="8" t="s">
        <v>235</v>
      </c>
      <c r="B204" s="7" t="s">
        <v>402</v>
      </c>
      <c r="C204" s="38">
        <f>C206</f>
        <v>1059</v>
      </c>
      <c r="D204" s="38">
        <f>D206</f>
        <v>327.5</v>
      </c>
      <c r="E204" s="38">
        <f t="shared" si="2"/>
        <v>30.925401322001889</v>
      </c>
    </row>
    <row r="205" spans="1:5" ht="112.5" hidden="1" customHeight="1">
      <c r="A205" s="8"/>
      <c r="B205" s="7"/>
      <c r="C205" s="38"/>
      <c r="D205" s="38"/>
      <c r="E205" s="38" t="e">
        <f t="shared" si="2"/>
        <v>#DIV/0!</v>
      </c>
    </row>
    <row r="206" spans="1:5" ht="108.75" customHeight="1">
      <c r="A206" s="8" t="s">
        <v>236</v>
      </c>
      <c r="B206" s="7" t="s">
        <v>378</v>
      </c>
      <c r="C206" s="38">
        <v>1059</v>
      </c>
      <c r="D206" s="38">
        <v>327.5</v>
      </c>
      <c r="E206" s="38">
        <f t="shared" si="2"/>
        <v>30.925401322001889</v>
      </c>
    </row>
    <row r="207" spans="1:5" ht="96" hidden="1" customHeight="1">
      <c r="A207" s="15" t="s">
        <v>187</v>
      </c>
      <c r="B207" s="7" t="s">
        <v>152</v>
      </c>
      <c r="C207" s="43">
        <f>C208</f>
        <v>0</v>
      </c>
      <c r="D207" s="43">
        <f>D208</f>
        <v>0</v>
      </c>
      <c r="E207" s="38" t="e">
        <f t="shared" si="2"/>
        <v>#DIV/0!</v>
      </c>
    </row>
    <row r="208" spans="1:5" ht="81.75" hidden="1" customHeight="1">
      <c r="A208" s="8"/>
      <c r="B208" s="7"/>
      <c r="C208" s="42"/>
      <c r="D208" s="42"/>
      <c r="E208" s="38" t="e">
        <f t="shared" si="2"/>
        <v>#DIV/0!</v>
      </c>
    </row>
    <row r="209" spans="1:5" ht="80.25" hidden="1" customHeight="1">
      <c r="A209" s="8" t="s">
        <v>188</v>
      </c>
      <c r="B209" s="7" t="s">
        <v>84</v>
      </c>
      <c r="C209" s="42"/>
      <c r="D209" s="42"/>
      <c r="E209" s="38" t="e">
        <f t="shared" si="2"/>
        <v>#DIV/0!</v>
      </c>
    </row>
    <row r="210" spans="1:5" ht="126" hidden="1" customHeight="1">
      <c r="A210" s="8" t="s">
        <v>189</v>
      </c>
      <c r="B210" s="7" t="s">
        <v>153</v>
      </c>
      <c r="C210" s="42">
        <f>C211</f>
        <v>0</v>
      </c>
      <c r="D210" s="42">
        <f>D211</f>
        <v>0</v>
      </c>
      <c r="E210" s="38" t="e">
        <f t="shared" si="2"/>
        <v>#DIV/0!</v>
      </c>
    </row>
    <row r="211" spans="1:5" ht="126" hidden="1" customHeight="1">
      <c r="A211" s="8" t="s">
        <v>190</v>
      </c>
      <c r="B211" s="7" t="s">
        <v>153</v>
      </c>
      <c r="C211" s="42">
        <f>C212</f>
        <v>0</v>
      </c>
      <c r="D211" s="42">
        <f>D212</f>
        <v>0</v>
      </c>
      <c r="E211" s="38" t="e">
        <f t="shared" si="2"/>
        <v>#DIV/0!</v>
      </c>
    </row>
    <row r="212" spans="1:5" ht="114" hidden="1" customHeight="1">
      <c r="A212" s="8" t="s">
        <v>191</v>
      </c>
      <c r="B212" s="7" t="s">
        <v>85</v>
      </c>
      <c r="C212" s="42"/>
      <c r="D212" s="42"/>
      <c r="E212" s="38" t="e">
        <f t="shared" ref="E212:E260" si="3">D212/C212*100</f>
        <v>#DIV/0!</v>
      </c>
    </row>
    <row r="213" spans="1:5" ht="98.25" hidden="1" customHeight="1">
      <c r="A213" s="8" t="s">
        <v>86</v>
      </c>
      <c r="B213" s="7" t="s">
        <v>154</v>
      </c>
      <c r="C213" s="37">
        <f>C214</f>
        <v>0</v>
      </c>
      <c r="D213" s="37">
        <f>D214</f>
        <v>0</v>
      </c>
      <c r="E213" s="38" t="e">
        <f t="shared" si="3"/>
        <v>#DIV/0!</v>
      </c>
    </row>
    <row r="214" spans="1:5" ht="84" hidden="1" customHeight="1">
      <c r="A214" s="8" t="s">
        <v>155</v>
      </c>
      <c r="B214" s="7" t="s">
        <v>156</v>
      </c>
      <c r="C214" s="38">
        <f>C215</f>
        <v>0</v>
      </c>
      <c r="D214" s="38">
        <f>D215</f>
        <v>0</v>
      </c>
      <c r="E214" s="38" t="e">
        <f t="shared" si="3"/>
        <v>#DIV/0!</v>
      </c>
    </row>
    <row r="215" spans="1:5" ht="84" hidden="1" customHeight="1">
      <c r="A215" s="8" t="s">
        <v>145</v>
      </c>
      <c r="B215" s="7" t="s">
        <v>87</v>
      </c>
      <c r="C215" s="38"/>
      <c r="D215" s="38"/>
      <c r="E215" s="38" t="e">
        <f t="shared" si="3"/>
        <v>#DIV/0!</v>
      </c>
    </row>
    <row r="216" spans="1:5" ht="126" hidden="1" customHeight="1">
      <c r="A216" s="8" t="s">
        <v>192</v>
      </c>
      <c r="B216" s="7" t="s">
        <v>157</v>
      </c>
      <c r="C216" s="38">
        <f>C217</f>
        <v>0</v>
      </c>
      <c r="D216" s="38">
        <f>D217</f>
        <v>0</v>
      </c>
      <c r="E216" s="38" t="e">
        <f t="shared" si="3"/>
        <v>#DIV/0!</v>
      </c>
    </row>
    <row r="217" spans="1:5" ht="113.25" hidden="1" customHeight="1">
      <c r="A217" s="8" t="s">
        <v>193</v>
      </c>
      <c r="B217" s="7" t="s">
        <v>88</v>
      </c>
      <c r="C217" s="38">
        <f>C218</f>
        <v>0</v>
      </c>
      <c r="D217" s="38">
        <f>D218</f>
        <v>0</v>
      </c>
      <c r="E217" s="38" t="e">
        <f t="shared" si="3"/>
        <v>#DIV/0!</v>
      </c>
    </row>
    <row r="218" spans="1:5" ht="113.25" hidden="1" customHeight="1">
      <c r="A218" s="8" t="s">
        <v>194</v>
      </c>
      <c r="B218" s="7" t="s">
        <v>88</v>
      </c>
      <c r="C218" s="38"/>
      <c r="D218" s="38"/>
      <c r="E218" s="38" t="e">
        <f t="shared" si="3"/>
        <v>#DIV/0!</v>
      </c>
    </row>
    <row r="219" spans="1:5" ht="95.25" hidden="1" customHeight="1">
      <c r="A219" s="8" t="s">
        <v>195</v>
      </c>
      <c r="B219" s="7" t="s">
        <v>158</v>
      </c>
      <c r="C219" s="38">
        <f>C220</f>
        <v>0</v>
      </c>
      <c r="D219" s="38">
        <f>D220</f>
        <v>0</v>
      </c>
      <c r="E219" s="38" t="e">
        <f t="shared" si="3"/>
        <v>#DIV/0!</v>
      </c>
    </row>
    <row r="220" spans="1:5" ht="81" hidden="1" customHeight="1">
      <c r="A220" s="8" t="s">
        <v>196</v>
      </c>
      <c r="B220" s="7" t="s">
        <v>159</v>
      </c>
      <c r="C220" s="38">
        <f>C221</f>
        <v>0</v>
      </c>
      <c r="D220" s="38">
        <f>D221</f>
        <v>0</v>
      </c>
      <c r="E220" s="38" t="e">
        <f t="shared" si="3"/>
        <v>#DIV/0!</v>
      </c>
    </row>
    <row r="221" spans="1:5" ht="81" hidden="1" customHeight="1">
      <c r="A221" s="8" t="s">
        <v>197</v>
      </c>
      <c r="B221" s="7" t="s">
        <v>89</v>
      </c>
      <c r="C221" s="38"/>
      <c r="D221" s="38"/>
      <c r="E221" s="38" t="e">
        <f t="shared" si="3"/>
        <v>#DIV/0!</v>
      </c>
    </row>
    <row r="222" spans="1:5" ht="97.5" customHeight="1">
      <c r="A222" s="8" t="s">
        <v>237</v>
      </c>
      <c r="B222" s="7" t="s">
        <v>160</v>
      </c>
      <c r="C222" s="39">
        <f>C224</f>
        <v>2836.1</v>
      </c>
      <c r="D222" s="39">
        <f>D224</f>
        <v>705.5</v>
      </c>
      <c r="E222" s="38">
        <f t="shared" si="3"/>
        <v>24.875709601212932</v>
      </c>
    </row>
    <row r="223" spans="1:5" ht="97.5" hidden="1" customHeight="1">
      <c r="A223" s="8"/>
      <c r="B223" s="7"/>
      <c r="C223" s="39"/>
      <c r="D223" s="39"/>
      <c r="E223" s="38" t="e">
        <f t="shared" si="3"/>
        <v>#DIV/0!</v>
      </c>
    </row>
    <row r="224" spans="1:5" ht="83.25" customHeight="1">
      <c r="A224" s="8" t="s">
        <v>238</v>
      </c>
      <c r="B224" s="7" t="s">
        <v>161</v>
      </c>
      <c r="C224" s="38">
        <v>2836.1</v>
      </c>
      <c r="D224" s="38">
        <v>705.5</v>
      </c>
      <c r="E224" s="38">
        <f t="shared" si="3"/>
        <v>24.875709601212932</v>
      </c>
    </row>
    <row r="225" spans="1:5" ht="51.75" hidden="1" customHeight="1">
      <c r="A225" s="8" t="s">
        <v>239</v>
      </c>
      <c r="B225" s="7" t="s">
        <v>207</v>
      </c>
      <c r="C225" s="39">
        <f>C226</f>
        <v>0</v>
      </c>
      <c r="D225" s="39">
        <f>D226</f>
        <v>0</v>
      </c>
      <c r="E225" s="38" t="e">
        <f t="shared" si="3"/>
        <v>#DIV/0!</v>
      </c>
    </row>
    <row r="226" spans="1:5" ht="66.75" hidden="1" customHeight="1">
      <c r="A226" s="8" t="s">
        <v>240</v>
      </c>
      <c r="B226" s="7" t="s">
        <v>208</v>
      </c>
      <c r="C226" s="38"/>
      <c r="D226" s="38"/>
      <c r="E226" s="38" t="e">
        <f t="shared" si="3"/>
        <v>#DIV/0!</v>
      </c>
    </row>
    <row r="227" spans="1:5" ht="79.5" customHeight="1">
      <c r="A227" s="8" t="s">
        <v>241</v>
      </c>
      <c r="B227" s="7" t="s">
        <v>209</v>
      </c>
      <c r="C227" s="38">
        <f>C228</f>
        <v>3.9</v>
      </c>
      <c r="D227" s="38">
        <f>D228</f>
        <v>0</v>
      </c>
      <c r="E227" s="38">
        <f t="shared" si="3"/>
        <v>0</v>
      </c>
    </row>
    <row r="228" spans="1:5" ht="78.75" customHeight="1">
      <c r="A228" s="8" t="s">
        <v>242</v>
      </c>
      <c r="B228" s="7" t="s">
        <v>210</v>
      </c>
      <c r="C228" s="38">
        <v>3.9</v>
      </c>
      <c r="D228" s="38">
        <v>0</v>
      </c>
      <c r="E228" s="38">
        <f t="shared" si="3"/>
        <v>0</v>
      </c>
    </row>
    <row r="229" spans="1:5" ht="67.5" hidden="1" customHeight="1">
      <c r="A229" s="8" t="s">
        <v>243</v>
      </c>
      <c r="B229" s="7" t="s">
        <v>211</v>
      </c>
      <c r="C229" s="38">
        <f>C230</f>
        <v>0</v>
      </c>
      <c r="D229" s="38">
        <f>D230</f>
        <v>0</v>
      </c>
      <c r="E229" s="38" t="e">
        <f t="shared" si="3"/>
        <v>#DIV/0!</v>
      </c>
    </row>
    <row r="230" spans="1:5" ht="67.5" hidden="1" customHeight="1">
      <c r="A230" s="8" t="s">
        <v>244</v>
      </c>
      <c r="B230" s="7" t="s">
        <v>212</v>
      </c>
      <c r="C230" s="38"/>
      <c r="D230" s="38"/>
      <c r="E230" s="38" t="e">
        <f t="shared" si="3"/>
        <v>#DIV/0!</v>
      </c>
    </row>
    <row r="231" spans="1:5" ht="36.75" hidden="1" customHeight="1">
      <c r="A231" s="8" t="s">
        <v>268</v>
      </c>
      <c r="B231" s="7" t="s">
        <v>271</v>
      </c>
      <c r="C231" s="38">
        <f>C232</f>
        <v>0</v>
      </c>
      <c r="D231" s="38">
        <f>D232</f>
        <v>0</v>
      </c>
      <c r="E231" s="38" t="e">
        <f t="shared" si="3"/>
        <v>#DIV/0!</v>
      </c>
    </row>
    <row r="232" spans="1:5" ht="49.5" hidden="1" customHeight="1">
      <c r="A232" s="8" t="s">
        <v>269</v>
      </c>
      <c r="B232" s="7" t="s">
        <v>270</v>
      </c>
      <c r="C232" s="38"/>
      <c r="D232" s="38"/>
      <c r="E232" s="38" t="e">
        <f t="shared" si="3"/>
        <v>#DIV/0!</v>
      </c>
    </row>
    <row r="233" spans="1:5" ht="21.75" customHeight="1">
      <c r="A233" s="8" t="s">
        <v>245</v>
      </c>
      <c r="B233" s="7" t="s">
        <v>162</v>
      </c>
      <c r="C233" s="39">
        <f>C235+C236</f>
        <v>129910.8</v>
      </c>
      <c r="D233" s="39">
        <f>D235+D236</f>
        <v>72008</v>
      </c>
      <c r="E233" s="38">
        <f t="shared" si="3"/>
        <v>55.428801916391855</v>
      </c>
    </row>
    <row r="234" spans="1:5" ht="15.75" hidden="1" customHeight="1">
      <c r="A234" s="8"/>
      <c r="B234" s="7"/>
      <c r="C234" s="39"/>
      <c r="D234" s="39"/>
      <c r="E234" s="38" t="e">
        <f t="shared" si="3"/>
        <v>#DIV/0!</v>
      </c>
    </row>
    <row r="235" spans="1:5" ht="31.2">
      <c r="A235" s="8" t="s">
        <v>246</v>
      </c>
      <c r="B235" s="7" t="s">
        <v>115</v>
      </c>
      <c r="C235" s="39">
        <v>129910.8</v>
      </c>
      <c r="D235" s="39">
        <v>72008</v>
      </c>
      <c r="E235" s="38">
        <f t="shared" si="3"/>
        <v>55.428801916391855</v>
      </c>
    </row>
    <row r="236" spans="1:5" ht="32.25" hidden="1" customHeight="1">
      <c r="A236" s="8" t="s">
        <v>198</v>
      </c>
      <c r="B236" s="7" t="s">
        <v>115</v>
      </c>
      <c r="C236" s="38"/>
      <c r="D236" s="38"/>
      <c r="E236" s="38" t="e">
        <f t="shared" si="3"/>
        <v>#DIV/0!</v>
      </c>
    </row>
    <row r="237" spans="1:5" ht="15.6">
      <c r="A237" s="16" t="s">
        <v>247</v>
      </c>
      <c r="B237" s="17" t="s">
        <v>90</v>
      </c>
      <c r="C237" s="37">
        <f>C241+C249+C238+C243+C245+C247</f>
        <v>6970.2</v>
      </c>
      <c r="D237" s="37">
        <f>D241+D249+D238+D243+D245+D247</f>
        <v>4494.4000000000005</v>
      </c>
      <c r="E237" s="37">
        <f t="shared" si="3"/>
        <v>64.480215775730983</v>
      </c>
    </row>
    <row r="238" spans="1:5" ht="81.75" hidden="1" customHeight="1">
      <c r="A238" s="8" t="s">
        <v>248</v>
      </c>
      <c r="B238" s="3" t="s">
        <v>104</v>
      </c>
      <c r="C238" s="38">
        <f>C240</f>
        <v>0</v>
      </c>
      <c r="D238" s="38">
        <f>D240</f>
        <v>0</v>
      </c>
      <c r="E238" s="38" t="e">
        <f t="shared" si="3"/>
        <v>#DIV/0!</v>
      </c>
    </row>
    <row r="239" spans="1:5" ht="96" hidden="1" customHeight="1">
      <c r="A239" s="8" t="s">
        <v>199</v>
      </c>
      <c r="B239" s="3" t="s">
        <v>105</v>
      </c>
      <c r="C239" s="38">
        <f>C240</f>
        <v>0</v>
      </c>
      <c r="D239" s="38">
        <f>D240</f>
        <v>0</v>
      </c>
      <c r="E239" s="38" t="e">
        <f t="shared" si="3"/>
        <v>#DIV/0!</v>
      </c>
    </row>
    <row r="240" spans="1:5" ht="79.5" hidden="1" customHeight="1">
      <c r="A240" s="8" t="s">
        <v>249</v>
      </c>
      <c r="B240" s="3" t="s">
        <v>213</v>
      </c>
      <c r="C240" s="38"/>
      <c r="D240" s="38"/>
      <c r="E240" s="38" t="e">
        <f t="shared" si="3"/>
        <v>#DIV/0!</v>
      </c>
    </row>
    <row r="241" spans="1:5" ht="78.75" hidden="1" customHeight="1">
      <c r="A241" s="8" t="s">
        <v>91</v>
      </c>
      <c r="B241" s="7" t="s">
        <v>92</v>
      </c>
      <c r="C241" s="37">
        <f>C242</f>
        <v>0</v>
      </c>
      <c r="D241" s="37">
        <f>D242</f>
        <v>0</v>
      </c>
      <c r="E241" s="38" t="e">
        <f t="shared" si="3"/>
        <v>#DIV/0!</v>
      </c>
    </row>
    <row r="242" spans="1:5" ht="63" hidden="1" customHeight="1">
      <c r="A242" s="8" t="s">
        <v>93</v>
      </c>
      <c r="B242" s="7" t="s">
        <v>94</v>
      </c>
      <c r="C242" s="38"/>
      <c r="D242" s="38"/>
      <c r="E242" s="38" t="e">
        <f t="shared" si="3"/>
        <v>#DIV/0!</v>
      </c>
    </row>
    <row r="243" spans="1:5" ht="78.75" hidden="1" customHeight="1">
      <c r="A243" s="8" t="s">
        <v>177</v>
      </c>
      <c r="B243" s="11" t="s">
        <v>178</v>
      </c>
      <c r="C243" s="37">
        <f>C244</f>
        <v>0</v>
      </c>
      <c r="D243" s="37">
        <f>D244</f>
        <v>0</v>
      </c>
      <c r="E243" s="38" t="e">
        <f t="shared" si="3"/>
        <v>#DIV/0!</v>
      </c>
    </row>
    <row r="244" spans="1:5" ht="78.75" hidden="1" customHeight="1">
      <c r="A244" s="8" t="s">
        <v>180</v>
      </c>
      <c r="B244" s="11" t="s">
        <v>178</v>
      </c>
      <c r="C244" s="38"/>
      <c r="D244" s="38"/>
      <c r="E244" s="38" t="e">
        <f t="shared" si="3"/>
        <v>#DIV/0!</v>
      </c>
    </row>
    <row r="245" spans="1:5" s="28" customFormat="1" ht="94.5" hidden="1" customHeight="1">
      <c r="A245" s="26" t="s">
        <v>253</v>
      </c>
      <c r="B245" s="27" t="s">
        <v>179</v>
      </c>
      <c r="C245" s="44">
        <f>C246</f>
        <v>0</v>
      </c>
      <c r="D245" s="44">
        <f>D246</f>
        <v>0</v>
      </c>
      <c r="E245" s="38" t="e">
        <f t="shared" si="3"/>
        <v>#DIV/0!</v>
      </c>
    </row>
    <row r="246" spans="1:5" s="28" customFormat="1" ht="94.5" hidden="1" customHeight="1">
      <c r="A246" s="26" t="s">
        <v>254</v>
      </c>
      <c r="B246" s="27" t="s">
        <v>179</v>
      </c>
      <c r="C246" s="39"/>
      <c r="D246" s="39"/>
      <c r="E246" s="38" t="e">
        <f t="shared" si="3"/>
        <v>#DIV/0!</v>
      </c>
    </row>
    <row r="247" spans="1:5" s="28" customFormat="1" ht="157.5" customHeight="1">
      <c r="A247" s="26" t="s">
        <v>275</v>
      </c>
      <c r="B247" s="27" t="s">
        <v>381</v>
      </c>
      <c r="C247" s="39">
        <f>C248</f>
        <v>5570</v>
      </c>
      <c r="D247" s="39">
        <f>D248</f>
        <v>4253.8</v>
      </c>
      <c r="E247" s="38">
        <f t="shared" si="3"/>
        <v>76.369838420107726</v>
      </c>
    </row>
    <row r="248" spans="1:5" s="28" customFormat="1" ht="162.75" customHeight="1">
      <c r="A248" s="26" t="s">
        <v>276</v>
      </c>
      <c r="B248" s="27" t="s">
        <v>382</v>
      </c>
      <c r="C248" s="39">
        <v>5570</v>
      </c>
      <c r="D248" s="39">
        <v>4253.8</v>
      </c>
      <c r="E248" s="38">
        <f t="shared" si="3"/>
        <v>76.369838420107726</v>
      </c>
    </row>
    <row r="249" spans="1:5" ht="32.25" customHeight="1">
      <c r="A249" s="8" t="s">
        <v>250</v>
      </c>
      <c r="B249" s="7" t="s">
        <v>95</v>
      </c>
      <c r="C249" s="38">
        <f>C252+C253+C251</f>
        <v>1400.2</v>
      </c>
      <c r="D249" s="38">
        <f>D252+D253+D251</f>
        <v>240.6</v>
      </c>
      <c r="E249" s="38">
        <f t="shared" si="3"/>
        <v>17.183259534352235</v>
      </c>
    </row>
    <row r="250" spans="1:5" ht="15.75" hidden="1" customHeight="1">
      <c r="A250" s="8"/>
      <c r="B250" s="7"/>
      <c r="C250" s="38"/>
      <c r="D250" s="38"/>
      <c r="E250" s="38" t="e">
        <f t="shared" si="3"/>
        <v>#DIV/0!</v>
      </c>
    </row>
    <row r="251" spans="1:5" ht="46.8">
      <c r="A251" s="8" t="s">
        <v>404</v>
      </c>
      <c r="B251" s="7" t="s">
        <v>96</v>
      </c>
      <c r="C251" s="38">
        <f>55.4-1.6</f>
        <v>53.8</v>
      </c>
      <c r="D251" s="49">
        <v>31.6</v>
      </c>
      <c r="E251" s="38">
        <f t="shared" si="3"/>
        <v>58.736059479553901</v>
      </c>
    </row>
    <row r="252" spans="1:5" ht="35.25" hidden="1" customHeight="1">
      <c r="A252" s="8" t="s">
        <v>251</v>
      </c>
      <c r="B252" s="7" t="s">
        <v>96</v>
      </c>
      <c r="C252" s="38"/>
      <c r="D252" s="49"/>
      <c r="E252" s="38" t="e">
        <f t="shared" si="3"/>
        <v>#DIV/0!</v>
      </c>
    </row>
    <row r="253" spans="1:5" ht="39" customHeight="1">
      <c r="A253" s="8" t="s">
        <v>375</v>
      </c>
      <c r="B253" s="7" t="s">
        <v>96</v>
      </c>
      <c r="C253" s="38">
        <v>1346.4</v>
      </c>
      <c r="D253" s="49">
        <v>209</v>
      </c>
      <c r="E253" s="38">
        <f t="shared" si="3"/>
        <v>15.522875816993462</v>
      </c>
    </row>
    <row r="254" spans="1:5" ht="31.2">
      <c r="A254" s="29" t="s">
        <v>403</v>
      </c>
      <c r="B254" s="1" t="s">
        <v>200</v>
      </c>
      <c r="C254" s="37">
        <f>C255</f>
        <v>15625.699999999999</v>
      </c>
      <c r="D254" s="37">
        <f>D255</f>
        <v>6508</v>
      </c>
      <c r="E254" s="37">
        <f t="shared" si="3"/>
        <v>41.649334109831884</v>
      </c>
    </row>
    <row r="255" spans="1:5" ht="31.2">
      <c r="A255" s="8" t="s">
        <v>255</v>
      </c>
      <c r="B255" s="7" t="s">
        <v>97</v>
      </c>
      <c r="C255" s="38">
        <f>C257</f>
        <v>15625.699999999999</v>
      </c>
      <c r="D255" s="38">
        <f>D257</f>
        <v>6508</v>
      </c>
      <c r="E255" s="38">
        <f t="shared" si="3"/>
        <v>41.649334109831884</v>
      </c>
    </row>
    <row r="256" spans="1:5" ht="94.5" hidden="1" customHeight="1">
      <c r="A256" s="14" t="s">
        <v>252</v>
      </c>
      <c r="B256" s="14" t="s">
        <v>106</v>
      </c>
      <c r="C256" s="45"/>
      <c r="D256" s="45"/>
      <c r="E256" s="38" t="e">
        <f t="shared" si="3"/>
        <v>#DIV/0!</v>
      </c>
    </row>
    <row r="257" spans="1:5" ht="31.2">
      <c r="A257" s="8" t="s">
        <v>127</v>
      </c>
      <c r="B257" s="8" t="s">
        <v>97</v>
      </c>
      <c r="C257" s="38">
        <f>13828.3-6906.5+8703.9</f>
        <v>15625.699999999999</v>
      </c>
      <c r="D257" s="38">
        <v>6508</v>
      </c>
      <c r="E257" s="38">
        <f t="shared" si="3"/>
        <v>41.649334109831884</v>
      </c>
    </row>
    <row r="258" spans="1:5" ht="156" hidden="1">
      <c r="A258" s="48" t="s">
        <v>413</v>
      </c>
      <c r="B258" s="16" t="s">
        <v>411</v>
      </c>
      <c r="C258" s="37">
        <f>C259</f>
        <v>0</v>
      </c>
      <c r="D258" s="37">
        <f>D259</f>
        <v>0</v>
      </c>
      <c r="E258" s="37" t="e">
        <f t="shared" si="3"/>
        <v>#DIV/0!</v>
      </c>
    </row>
    <row r="259" spans="1:5" ht="124.8" hidden="1">
      <c r="A259" s="51" t="s">
        <v>421</v>
      </c>
      <c r="B259" s="8" t="s">
        <v>412</v>
      </c>
      <c r="C259" s="38">
        <v>0</v>
      </c>
      <c r="D259" s="38">
        <v>0</v>
      </c>
      <c r="E259" s="38" t="e">
        <f t="shared" si="3"/>
        <v>#DIV/0!</v>
      </c>
    </row>
    <row r="260" spans="1:5" ht="15.6">
      <c r="A260" s="8"/>
      <c r="B260" s="24" t="s">
        <v>98</v>
      </c>
      <c r="C260" s="40">
        <f>C142+C9</f>
        <v>749098.6</v>
      </c>
      <c r="D260" s="40">
        <f>D142+D9</f>
        <v>296195.09999999998</v>
      </c>
      <c r="E260" s="37">
        <f t="shared" si="3"/>
        <v>39.540202050838161</v>
      </c>
    </row>
    <row r="262" spans="1:5">
      <c r="C262" s="46"/>
      <c r="D262" s="46"/>
      <c r="E262" s="47"/>
    </row>
  </sheetData>
  <mergeCells count="8">
    <mergeCell ref="A6:E6"/>
    <mergeCell ref="I4:K4"/>
    <mergeCell ref="I5:K5"/>
    <mergeCell ref="A2:C2"/>
    <mergeCell ref="A1:E1"/>
    <mergeCell ref="A3:E3"/>
    <mergeCell ref="A4:E4"/>
    <mergeCell ref="A5:E5"/>
  </mergeCells>
  <pageMargins left="0.59055118110236227" right="0.59055118110236227" top="0" bottom="0" header="0.31496062992125984" footer="0.31496062992125984"/>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 год</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User_06</dc:creator>
  <cp:lastModifiedBy>Пользователь</cp:lastModifiedBy>
  <cp:lastPrinted>2024-08-07T11:57:04Z</cp:lastPrinted>
  <dcterms:created xsi:type="dcterms:W3CDTF">2013-07-01T11:28:50Z</dcterms:created>
  <dcterms:modified xsi:type="dcterms:W3CDTF">2024-08-07T11:59:35Z</dcterms:modified>
</cp:coreProperties>
</file>