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Glb\!общий доступ\Мои документы\ДУМЫ\2021\№49-243 от 15.12.2021 -бюджет 2022-2024\"/>
    </mc:Choice>
  </mc:AlternateContent>
  <bookViews>
    <workbookView xWindow="-120" yWindow="-120" windowWidth="15480" windowHeight="11640" activeTab="1"/>
  </bookViews>
  <sheets>
    <sheet name="Приложение 8" sheetId="2" r:id="rId1"/>
    <sheet name="Приложение 13" sheetId="3" r:id="rId2"/>
  </sheets>
  <externalReferences>
    <externalReference r:id="rId3"/>
  </externalReferences>
  <definedNames>
    <definedName name="_xlnm._FilterDatabase" localSheetId="1" hidden="1">'Приложение 13'!$A$10:$K$93</definedName>
    <definedName name="_xlnm.Print_Titles" localSheetId="1">'Приложение 13'!$11:$11</definedName>
    <definedName name="_xlnm.Print_Titles" localSheetId="0">'Приложение 8'!$10:$10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4" i="3" l="1"/>
  <c r="E60" i="3" l="1"/>
  <c r="G60" i="3"/>
  <c r="E61" i="3"/>
  <c r="G61" i="3"/>
  <c r="G44" i="3"/>
  <c r="G35" i="3"/>
  <c r="G36" i="3"/>
  <c r="E35" i="3"/>
  <c r="E36" i="3"/>
  <c r="D70" i="3"/>
  <c r="E69" i="3"/>
  <c r="D69" i="3" s="1"/>
  <c r="D68" i="3"/>
  <c r="E67" i="3"/>
  <c r="D67" i="3" s="1"/>
  <c r="F66" i="3"/>
  <c r="F67" i="3"/>
  <c r="F68" i="3"/>
  <c r="F69" i="3"/>
  <c r="F70" i="3"/>
  <c r="D66" i="3" l="1"/>
  <c r="E66" i="3"/>
  <c r="G33" i="3" l="1"/>
  <c r="G12" i="3" s="1"/>
  <c r="E33" i="3"/>
  <c r="G18" i="3" l="1"/>
  <c r="E18" i="3"/>
  <c r="E17" i="3"/>
  <c r="G17" i="3"/>
  <c r="G49" i="3"/>
  <c r="G48" i="3" s="1"/>
  <c r="E49" i="3"/>
  <c r="E48" i="3" s="1"/>
  <c r="G20" i="3"/>
  <c r="E20" i="3"/>
  <c r="G14" i="3"/>
  <c r="F14" i="3" s="1"/>
  <c r="E14" i="3"/>
  <c r="E13" i="3" s="1"/>
  <c r="G65" i="3"/>
  <c r="G64" i="3" s="1"/>
  <c r="G63" i="3" s="1"/>
  <c r="E65" i="3"/>
  <c r="G58" i="3"/>
  <c r="E58" i="3"/>
  <c r="G59" i="3"/>
  <c r="E59" i="3"/>
  <c r="G51" i="3"/>
  <c r="G50" i="3" s="1"/>
  <c r="E51" i="3"/>
  <c r="E50" i="3" s="1"/>
  <c r="G47" i="3"/>
  <c r="G46" i="3" s="1"/>
  <c r="E47" i="3"/>
  <c r="E46" i="3" s="1"/>
  <c r="E45" i="3"/>
  <c r="E44" i="3" s="1"/>
  <c r="G43" i="3"/>
  <c r="G42" i="3" s="1"/>
  <c r="E43" i="3"/>
  <c r="E42" i="3" s="1"/>
  <c r="G40" i="3"/>
  <c r="G39" i="3" s="1"/>
  <c r="G38" i="3" s="1"/>
  <c r="E40" i="3"/>
  <c r="E39" i="3" s="1"/>
  <c r="E38" i="3" s="1"/>
  <c r="G32" i="3"/>
  <c r="E32" i="3"/>
  <c r="G31" i="3"/>
  <c r="E31" i="3"/>
  <c r="E29" i="3"/>
  <c r="E28" i="3" s="1"/>
  <c r="G29" i="3"/>
  <c r="G28" i="3" s="1"/>
  <c r="G27" i="3"/>
  <c r="G26" i="3" s="1"/>
  <c r="E27" i="3"/>
  <c r="E26" i="3" s="1"/>
  <c r="E21" i="3"/>
  <c r="D21" i="3" s="1"/>
  <c r="G23" i="3"/>
  <c r="G22" i="3" s="1"/>
  <c r="E23" i="3"/>
  <c r="E22" i="3" s="1"/>
  <c r="G21" i="3"/>
  <c r="F21" i="3" s="1"/>
  <c r="G16" i="3"/>
  <c r="E16" i="3"/>
  <c r="F18" i="3"/>
  <c r="D18" i="3"/>
  <c r="F17" i="3"/>
  <c r="D17" i="3"/>
  <c r="D14" i="3"/>
  <c r="E37" i="2"/>
  <c r="E65" i="2"/>
  <c r="E58" i="2"/>
  <c r="E59" i="2"/>
  <c r="E51" i="2"/>
  <c r="E49" i="2"/>
  <c r="E47" i="2"/>
  <c r="E45" i="2"/>
  <c r="E43" i="2"/>
  <c r="E40" i="2"/>
  <c r="E31" i="2"/>
  <c r="E27" i="2"/>
  <c r="E20" i="2"/>
  <c r="E23" i="2"/>
  <c r="E21" i="2"/>
  <c r="E16" i="2"/>
  <c r="E18" i="2"/>
  <c r="E17" i="2"/>
  <c r="E14" i="2"/>
  <c r="E64" i="3" l="1"/>
  <c r="E63" i="3" s="1"/>
  <c r="G57" i="3"/>
  <c r="G56" i="3" s="1"/>
  <c r="G15" i="3"/>
  <c r="G30" i="3"/>
  <c r="E57" i="3"/>
  <c r="E56" i="3" s="1"/>
  <c r="G41" i="3"/>
  <c r="E15" i="3"/>
  <c r="E19" i="2"/>
  <c r="E30" i="3"/>
  <c r="E19" i="3"/>
  <c r="G19" i="3"/>
  <c r="E41" i="3"/>
  <c r="G13" i="3"/>
  <c r="E44" i="2"/>
  <c r="E57" i="2"/>
  <c r="E12" i="3" l="1"/>
  <c r="E91" i="3" s="1"/>
  <c r="G91" i="3"/>
  <c r="F91" i="3" s="1"/>
  <c r="D80" i="2"/>
  <c r="D81" i="2"/>
  <c r="D82" i="2"/>
  <c r="D83" i="2"/>
  <c r="D84" i="2"/>
  <c r="D85" i="2"/>
  <c r="D87" i="2"/>
  <c r="E86" i="2"/>
  <c r="D86" i="2" s="1"/>
  <c r="E75" i="2"/>
  <c r="D75" i="2" s="1"/>
  <c r="D76" i="2"/>
  <c r="E93" i="2"/>
  <c r="D94" i="2"/>
  <c r="D97" i="2"/>
  <c r="E96" i="2"/>
  <c r="D96" i="2" s="1"/>
  <c r="E95" i="2" l="1"/>
  <c r="D95" i="2" s="1"/>
  <c r="E74" i="2"/>
  <c r="D74" i="2" s="1"/>
  <c r="D93" i="2"/>
  <c r="D49" i="2" l="1"/>
  <c r="D16" i="2"/>
  <c r="D21" i="2"/>
  <c r="D51" i="2"/>
  <c r="D53" i="2"/>
  <c r="D55" i="2"/>
  <c r="D59" i="2"/>
  <c r="D62" i="2"/>
  <c r="D65" i="2"/>
  <c r="D67" i="2"/>
  <c r="D69" i="2"/>
  <c r="D71" i="2"/>
  <c r="D73" i="2"/>
  <c r="E13" i="2" l="1"/>
  <c r="D13" i="2" s="1"/>
  <c r="E15" i="2"/>
  <c r="E22" i="2"/>
  <c r="D22" i="2" s="1"/>
  <c r="E24" i="2"/>
  <c r="D24" i="2" s="1"/>
  <c r="E26" i="2"/>
  <c r="D26" i="2" s="1"/>
  <c r="E28" i="2"/>
  <c r="D28" i="2" s="1"/>
  <c r="E30" i="2"/>
  <c r="D30" i="2" s="1"/>
  <c r="E33" i="2"/>
  <c r="D33" i="2" s="1"/>
  <c r="E36" i="2"/>
  <c r="D36" i="2" s="1"/>
  <c r="E39" i="2"/>
  <c r="D39" i="2" s="1"/>
  <c r="E42" i="2"/>
  <c r="E46" i="2"/>
  <c r="D46" i="2" s="1"/>
  <c r="E48" i="2"/>
  <c r="E50" i="2"/>
  <c r="D50" i="2" s="1"/>
  <c r="E52" i="2"/>
  <c r="D52" i="2" s="1"/>
  <c r="E54" i="2"/>
  <c r="D57" i="2"/>
  <c r="E60" i="2"/>
  <c r="D60" i="2" s="1"/>
  <c r="E61" i="2"/>
  <c r="D61" i="2" s="1"/>
  <c r="E64" i="2"/>
  <c r="D64" i="2" s="1"/>
  <c r="E66" i="2"/>
  <c r="E68" i="2"/>
  <c r="D68" i="2" s="1"/>
  <c r="E70" i="2"/>
  <c r="D70" i="2" s="1"/>
  <c r="E72" i="2"/>
  <c r="D72" i="2" s="1"/>
  <c r="E78" i="2"/>
  <c r="E91" i="2"/>
  <c r="D48" i="2"/>
  <c r="D79" i="2"/>
  <c r="F13" i="3"/>
  <c r="F15" i="3"/>
  <c r="F16" i="3"/>
  <c r="F19" i="3"/>
  <c r="F20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12" i="3"/>
  <c r="D13" i="3"/>
  <c r="D15" i="3"/>
  <c r="D16" i="3"/>
  <c r="D19" i="3"/>
  <c r="D20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12" i="3"/>
  <c r="D14" i="2"/>
  <c r="D17" i="2"/>
  <c r="D18" i="2"/>
  <c r="D20" i="2"/>
  <c r="D23" i="2"/>
  <c r="D25" i="2"/>
  <c r="D27" i="2"/>
  <c r="D29" i="2"/>
  <c r="D31" i="2"/>
  <c r="D32" i="2"/>
  <c r="D34" i="2"/>
  <c r="D37" i="2"/>
  <c r="D40" i="2"/>
  <c r="D43" i="2"/>
  <c r="D44" i="2"/>
  <c r="D45" i="2"/>
  <c r="D47" i="2"/>
  <c r="D58" i="2"/>
  <c r="D89" i="2"/>
  <c r="D90" i="2"/>
  <c r="D92" i="2"/>
  <c r="I95" i="2" l="1"/>
  <c r="D54" i="2"/>
  <c r="E41" i="2"/>
  <c r="D91" i="2"/>
  <c r="E88" i="2"/>
  <c r="D88" i="2" s="1"/>
  <c r="D78" i="2"/>
  <c r="E77" i="2"/>
  <c r="D42" i="2"/>
  <c r="E12" i="2"/>
  <c r="E35" i="2"/>
  <c r="D35" i="2" s="1"/>
  <c r="D66" i="2"/>
  <c r="E63" i="2"/>
  <c r="D15" i="2"/>
  <c r="D19" i="2"/>
  <c r="E56" i="2"/>
  <c r="D56" i="2" s="1"/>
  <c r="E38" i="2"/>
  <c r="D38" i="2" s="1"/>
  <c r="D63" i="2" l="1"/>
  <c r="E98" i="2"/>
  <c r="D98" i="2" s="1"/>
  <c r="D12" i="2"/>
  <c r="D41" i="2"/>
  <c r="D77" i="2"/>
</calcChain>
</file>

<file path=xl/sharedStrings.xml><?xml version="1.0" encoding="utf-8"?>
<sst xmlns="http://schemas.openxmlformats.org/spreadsheetml/2006/main" count="508" uniqueCount="123">
  <si>
    <t>Ц.ст.</t>
  </si>
  <si>
    <t>Расх.</t>
  </si>
  <si>
    <t>000</t>
  </si>
  <si>
    <t>0100000000</t>
  </si>
  <si>
    <t xml:space="preserve">    Глава муниципального образования</t>
  </si>
  <si>
    <t>0100001010</t>
  </si>
  <si>
    <t xml:space="preserve">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</si>
  <si>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</si>
  <si>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Органы местного самоуправления (центральный аппарат)</t>
  </si>
  <si>
    <t>0100001030</t>
  </si>
  <si>
    <t xml:space="preserve">      Закупка товаров, работ и услуг для обеспечения государственных (муниципальных) нужд</t>
  </si>
  <si>
    <t>200</t>
  </si>
  <si>
    <t xml:space="preserve">      Иные бюджетные ассигнования</t>
  </si>
  <si>
    <t>800</t>
  </si>
  <si>
    <t xml:space="preserve">    Расходы на мероприятия хозяйственного обеспечения деятельности органов местного самоуправления</t>
  </si>
  <si>
    <t>0100001040</t>
  </si>
  <si>
    <t xml:space="preserve">    Взносы в ассоциацию</t>
  </si>
  <si>
    <t>0100002050</t>
  </si>
  <si>
    <t xml:space="preserve">    Резервный фонд администрации поселения</t>
  </si>
  <si>
    <t>0100007040</t>
  </si>
  <si>
    <t xml:space="preserve">    Ежемесячная доплата к пенсии муниципальным служащим</t>
  </si>
  <si>
    <t>0100008110</t>
  </si>
  <si>
    <t xml:space="preserve">      Социальное обеспечение и иные выплаты населению</t>
  </si>
  <si>
    <t>300</t>
  </si>
  <si>
    <t xml:space="preserve">    Подготовка и повышение квалификации лиц, замещающих муниципальные должности, и муниципальных служащих</t>
  </si>
  <si>
    <t xml:space="preserve">    Осуществление первичного воинского учета на территориях, где отсутствуют военные комиссариаты</t>
  </si>
  <si>
    <t>0100051180</t>
  </si>
  <si>
    <t xml:space="preserve">    Условно утверждаемые расходы</t>
  </si>
  <si>
    <t>0100088000</t>
  </si>
  <si>
    <t xml:space="preserve">  Муниципальная программа "Управление муниципальным имуществом Нижнеивкинского городского поселения 2020-2024 гг"</t>
  </si>
  <si>
    <t>0200000000</t>
  </si>
  <si>
    <t xml:space="preserve">    Мероприятия по управлению, содержанию, и ремонту муниципального имущества</t>
  </si>
  <si>
    <t>0200001050</t>
  </si>
  <si>
    <t xml:space="preserve">  Муниципальная программа "Пожарная безопасность и защита населения и территорий Нижнеивкинского городского поселения от чрезвычайных ситуаций на 2020-2024 гг"</t>
  </si>
  <si>
    <t>0600000000</t>
  </si>
  <si>
    <t xml:space="preserve">    Мероприятия в области национальной безопасности и правоохранительной деятельности</t>
  </si>
  <si>
    <t>0600004010</t>
  </si>
  <si>
    <t xml:space="preserve">  Муниципальная програма "Развитие жилищно-коммунального хозяйства и благоустройства территории Нижнеивкинского городского поселения на 2020-2024 годы"</t>
  </si>
  <si>
    <t>0700000000</t>
  </si>
  <si>
    <t xml:space="preserve">    Мероприятия в области жилищного хозяйства</t>
  </si>
  <si>
    <t>0700004200</t>
  </si>
  <si>
    <t xml:space="preserve">    Мероприятия в области коммунального хозяйства</t>
  </si>
  <si>
    <t>0700004300</t>
  </si>
  <si>
    <t xml:space="preserve">    Уличное освещение</t>
  </si>
  <si>
    <t>0700004410</t>
  </si>
  <si>
    <t xml:space="preserve">    Организация и содержание мест захоронения</t>
  </si>
  <si>
    <t>0700004420</t>
  </si>
  <si>
    <t xml:space="preserve">    Прочие мероприятия по благоустройству городских округов и поселений</t>
  </si>
  <si>
    <t>0700004430</t>
  </si>
  <si>
    <t xml:space="preserve">    Расходы на памятник воинам ВОВ в пгт Нижнеивкино</t>
  </si>
  <si>
    <t>0700004440</t>
  </si>
  <si>
    <t xml:space="preserve">    Инвестиционные программы и проекты развития общественной инфраструктуры муниципальных образований в Кировской области</t>
  </si>
  <si>
    <t>0700015170</t>
  </si>
  <si>
    <t xml:space="preserve">  Муниципальная программа "Организация культурного обслуживания населения в Нижнеивкинском городском поселении на 2020-2024 годах"</t>
  </si>
  <si>
    <t>0800000000</t>
  </si>
  <si>
    <t xml:space="preserve">    Библиотека-клуб</t>
  </si>
  <si>
    <t>0800002300</t>
  </si>
  <si>
    <t xml:space="preserve">  Муниципальная программа "Развитие физической культуры и спорта в Нижнеивкинском городском поселении 2020-2024 гг"</t>
  </si>
  <si>
    <t>1000000000</t>
  </si>
  <si>
    <t xml:space="preserve">    Мероприятия в области физической культуры и спорта</t>
  </si>
  <si>
    <t>1000004010</t>
  </si>
  <si>
    <t>1100000000</t>
  </si>
  <si>
    <t xml:space="preserve">    Содержание и ремонт автомобильных дорог общего пользования местного значения</t>
  </si>
  <si>
    <t>1100004110</t>
  </si>
  <si>
    <t>1100015170</t>
  </si>
  <si>
    <t xml:space="preserve">    Ремонт автомобильных дорог местного значения с твердым покрытием в границах городских населенных пунктах</t>
  </si>
  <si>
    <t>1100015550</t>
  </si>
  <si>
    <t xml:space="preserve">    Расходы на благоустройство дворовой территории по ул Курортная пгт. Нижнеивкино</t>
  </si>
  <si>
    <t>11000S5170</t>
  </si>
  <si>
    <t xml:space="preserve">  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</si>
  <si>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1200000000</t>
  </si>
  <si>
    <t xml:space="preserve">    Реализация программ формирования современной городской среды</t>
  </si>
  <si>
    <t>120F255550</t>
  </si>
  <si>
    <t xml:space="preserve">    Расходы на благоустройство территории пгт Нижнеивкино за счет областной субсидии</t>
  </si>
  <si>
    <t>120S255550</t>
  </si>
  <si>
    <t xml:space="preserve">  Муниципальная программа "Охрана окружающей среды, воспроизводство и использование природных ресурсов на 2020-2021годы"</t>
  </si>
  <si>
    <t>1300000000</t>
  </si>
  <si>
    <t xml:space="preserve">    Реализация государственной программы Кировской области "Охрана окружающей среды, воспроизводство и использование природных ресурсов"</t>
  </si>
  <si>
    <t>13000L0160</t>
  </si>
  <si>
    <t>13000L0650</t>
  </si>
  <si>
    <t xml:space="preserve">    Расходы на кап.ремонт гидроузла пгт Нижнеивкино</t>
  </si>
  <si>
    <t>13000R0650</t>
  </si>
  <si>
    <t xml:space="preserve">    Расходы на кап.ремонт гидроузла пгт Нижнеивкино за счет областной субсидии</t>
  </si>
  <si>
    <t>13000S0650</t>
  </si>
  <si>
    <t xml:space="preserve">  Муниципальная программа "Комплексное развитие сельских территорий Нижнеивкинского городского поселения на 2020 год"</t>
  </si>
  <si>
    <t>1400000000</t>
  </si>
  <si>
    <t xml:space="preserve">    Обустройство площадок накопления твердых коммунальных отходов на территории Нижнеивкинского городского поселения</t>
  </si>
  <si>
    <t>1400015190</t>
  </si>
  <si>
    <t xml:space="preserve">    Обеспечение комплексного развития сельских территорий</t>
  </si>
  <si>
    <t>14000L5760</t>
  </si>
  <si>
    <t xml:space="preserve">Всего расходов:   </t>
  </si>
  <si>
    <t xml:space="preserve">к решению Нижнеивкинской </t>
  </si>
  <si>
    <t>поселковой Думы</t>
  </si>
  <si>
    <t>Распределение</t>
  </si>
  <si>
    <t>Наименование показателя</t>
  </si>
  <si>
    <t>11000S5550</t>
  </si>
  <si>
    <t xml:space="preserve">  Муниципальная програма "Дорожное хозяйство и развитие сети муниципальных автомобильных дорог общего пользования на территории муниципального образования Нижнеивкинское городское поселение на 2020-2024 годы"</t>
  </si>
  <si>
    <t>Софинансирование на  ремонт автомобильных дорог местного значения с твердым покрытием в границах городских населенных пунктах</t>
  </si>
  <si>
    <t>Муниципальная программа«Энергосбережение и повышение энергетической эффективности на территории Нижнеивкинского городского поселения на 2020-2024годы»</t>
  </si>
  <si>
    <t>1400005760</t>
  </si>
  <si>
    <t>Расходы на обустройство площадок накопления твердых коммунальных отходов на территории Нижнеивкинского городского поселения</t>
  </si>
  <si>
    <t>Муниципальная программа "Формирование современной городской среды муниципального образования Нижнеивкинское городское поселение на 2018-2024"</t>
  </si>
  <si>
    <t>1200255550</t>
  </si>
  <si>
    <t xml:space="preserve">Расходы на благоустройство территории пгт Нижнеивкино </t>
  </si>
  <si>
    <t xml:space="preserve">          Финансовое обеспечение деятельности органов местного самоуправления</t>
  </si>
  <si>
    <t>Расходы на ремонт гидроузла пгт Нижнеивкино</t>
  </si>
  <si>
    <t xml:space="preserve">    Инвестиционные программы и проекты развития  формирования современной городской среды</t>
  </si>
  <si>
    <t xml:space="preserve">бюджетных ассигнований по целевым статьям (муниципальным программам Нижнеивкиснкого городского поселения и непрограммным направлениям деятельности), группам видов расходов классификации расходов бюджетов на 2022 год </t>
  </si>
  <si>
    <t>Сумма всего (тыс.руб.)       на 2022</t>
  </si>
  <si>
    <t>Сумма всего (руб.)       на 2022</t>
  </si>
  <si>
    <t>бюджетных ассигнований по целевым статьям (муниципальным программам Нижнеивкиснкого городского поселения и непрограммным направлениям деятельности), группам видов расходов классификации расходов бюджетов на  плановый период 2023-2024 года</t>
  </si>
  <si>
    <t xml:space="preserve">Сумма всего (тыс. руб.) на 2023 </t>
  </si>
  <si>
    <t>Сумма всего (тыс. руб.) на 2024</t>
  </si>
  <si>
    <t>Ремонт автомобильных дорог местного значения с твердым покрытием в границах городских населенных пунктах</t>
  </si>
  <si>
    <t xml:space="preserve">            Закупка товаров, работ и услуг для обеспечения государственных (муниципальных) нужд</t>
  </si>
  <si>
    <t xml:space="preserve">          Ремонт автомобильных дорог местного значения с твердым покрытием в границах городских населенных пунктах</t>
  </si>
  <si>
    <t xml:space="preserve"> Муниципальная програма "Развитие транспортной системы муниципального образования Нижнеивкинское городское поселение" на 2017-2027</t>
  </si>
  <si>
    <t xml:space="preserve">  Муниципальная программа "Обеспечение деятельности муниципального образования Нижнеивкинского городского поселения" по решению вопросов местного значения и переданных государственных полномочий" на 2020-2024 годы</t>
  </si>
  <si>
    <t xml:space="preserve">    Муниципальная программа «Обеспечение деятельности муниципального образования Нижнеивкинского городского поселения» по решению вопросов местного значения и переданных государственных полномочий» на 2020-2024 годы</t>
  </si>
  <si>
    <t>Приложение № 5</t>
  </si>
  <si>
    <t xml:space="preserve">от 15.12.2021 №49/243 </t>
  </si>
  <si>
    <t>Приложение №10</t>
  </si>
  <si>
    <t>от 15.12.2021 №49/243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</si>
</sst>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.0_р_._-;\-* #,##0.0_р_._-;_-* &quot;-&quot;??_р_._-;_-@_-"/>
    <numFmt numFmtId="166" formatCode="#,##0.0"/>
  </numFmts>
  <fonts count="18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2"/>
      <color rgb="FFFF0000"/>
      <name val="Times New Roman"/>
      <family val="1"/>
      <charset val="204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4" fontId="5" fillId="0" borderId="0" applyFont="0" applyFill="0" applyBorder="0" applyAlignment="0" applyProtection="0"/>
    <xf numFmtId="0" fontId="12" fillId="0" borderId="1"/>
    <xf numFmtId="0" fontId="14" fillId="0" borderId="2">
      <alignment horizontal="center" vertical="center" wrapText="1"/>
    </xf>
    <xf numFmtId="0" fontId="15" fillId="0" borderId="2">
      <alignment vertical="top" wrapText="1"/>
    </xf>
  </cellStyleXfs>
  <cellXfs count="92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8" fillId="0" borderId="1" xfId="2" applyNumberFormat="1" applyFont="1" applyFill="1" applyProtection="1"/>
    <xf numFmtId="0" fontId="8" fillId="0" borderId="2" xfId="5" applyNumberFormat="1" applyFont="1" applyFill="1" applyProtection="1">
      <alignment horizontal="center" vertical="center" wrapText="1"/>
    </xf>
    <xf numFmtId="1" fontId="8" fillId="0" borderId="2" xfId="7" applyNumberFormat="1" applyFont="1" applyFill="1" applyProtection="1">
      <alignment horizontal="center" vertical="top" shrinkToFit="1"/>
    </xf>
    <xf numFmtId="4" fontId="8" fillId="0" borderId="2" xfId="8" applyNumberFormat="1" applyFont="1" applyFill="1" applyProtection="1">
      <alignment horizontal="right" vertical="top" shrinkToFit="1"/>
    </xf>
    <xf numFmtId="0" fontId="9" fillId="0" borderId="0" xfId="0" applyFont="1" applyFill="1" applyProtection="1">
      <protection locked="0"/>
    </xf>
    <xf numFmtId="0" fontId="8" fillId="0" borderId="2" xfId="5" applyNumberFormat="1" applyFont="1" applyFill="1" applyAlignment="1" applyProtection="1">
      <alignment horizontal="center" vertical="center" wrapText="1"/>
    </xf>
    <xf numFmtId="0" fontId="8" fillId="0" borderId="2" xfId="6" applyNumberFormat="1" applyFont="1" applyFill="1" applyAlignment="1" applyProtection="1">
      <alignment vertical="top" wrapText="1"/>
    </xf>
    <xf numFmtId="0" fontId="8" fillId="0" borderId="1" xfId="2" applyNumberFormat="1" applyFont="1" applyFill="1" applyAlignment="1" applyProtection="1">
      <alignment wrapText="1"/>
    </xf>
    <xf numFmtId="0" fontId="9" fillId="0" borderId="0" xfId="0" applyFont="1" applyFill="1" applyAlignment="1" applyProtection="1">
      <alignment wrapText="1"/>
      <protection locked="0"/>
    </xf>
    <xf numFmtId="11" fontId="6" fillId="0" borderId="0" xfId="0" applyNumberFormat="1" applyFont="1" applyAlignment="1">
      <alignment wrapText="1"/>
    </xf>
    <xf numFmtId="49" fontId="11" fillId="0" borderId="0" xfId="0" applyNumberFormat="1" applyFont="1"/>
    <xf numFmtId="165" fontId="1" fillId="0" borderId="0" xfId="25" applyNumberFormat="1" applyFont="1"/>
    <xf numFmtId="49" fontId="0" fillId="0" borderId="0" xfId="0" applyNumberFormat="1"/>
    <xf numFmtId="0" fontId="8" fillId="0" borderId="9" xfId="6" applyNumberFormat="1" applyFont="1" applyFill="1" applyBorder="1" applyAlignment="1" applyProtection="1">
      <alignment vertical="top" wrapText="1"/>
    </xf>
    <xf numFmtId="1" fontId="8" fillId="0" borderId="9" xfId="7" applyNumberFormat="1" applyFont="1" applyFill="1" applyBorder="1" applyProtection="1">
      <alignment horizontal="center" vertical="top" shrinkToFit="1"/>
    </xf>
    <xf numFmtId="0" fontId="7" fillId="0" borderId="5" xfId="28" applyFont="1" applyFill="1" applyBorder="1">
      <alignment vertical="top" wrapText="1"/>
    </xf>
    <xf numFmtId="166" fontId="8" fillId="0" borderId="5" xfId="20" applyNumberFormat="1" applyFont="1" applyFill="1" applyBorder="1" applyAlignment="1">
      <alignment horizontal="center" vertical="top" shrinkToFit="1"/>
    </xf>
    <xf numFmtId="1" fontId="7" fillId="0" borderId="5" xfId="20" applyNumberFormat="1" applyFont="1" applyFill="1" applyBorder="1" applyAlignment="1">
      <alignment horizontal="center" vertical="top" shrinkToFit="1"/>
    </xf>
    <xf numFmtId="166" fontId="7" fillId="0" borderId="5" xfId="20" applyNumberFormat="1" applyFont="1" applyFill="1" applyBorder="1" applyAlignment="1">
      <alignment horizontal="center" vertical="top" shrinkToFit="1"/>
    </xf>
    <xf numFmtId="0" fontId="7" fillId="0" borderId="2" xfId="6" applyNumberFormat="1" applyFont="1" applyFill="1" applyAlignment="1" applyProtection="1">
      <alignment vertical="top" wrapText="1"/>
    </xf>
    <xf numFmtId="1" fontId="7" fillId="0" borderId="2" xfId="7" applyNumberFormat="1" applyFont="1" applyFill="1" applyProtection="1">
      <alignment horizontal="center" vertical="top" shrinkToFit="1"/>
    </xf>
    <xf numFmtId="0" fontId="8" fillId="0" borderId="6" xfId="6" applyNumberFormat="1" applyFont="1" applyFill="1" applyBorder="1" applyAlignment="1" applyProtection="1">
      <alignment vertical="top" wrapText="1"/>
    </xf>
    <xf numFmtId="1" fontId="8" fillId="0" borderId="6" xfId="7" applyNumberFormat="1" applyFont="1" applyFill="1" applyBorder="1" applyProtection="1">
      <alignment horizontal="center" vertical="top" shrinkToFit="1"/>
    </xf>
    <xf numFmtId="166" fontId="8" fillId="0" borderId="8" xfId="20" applyNumberFormat="1" applyFont="1" applyFill="1" applyBorder="1" applyAlignment="1">
      <alignment horizontal="center" vertical="top" shrinkToFit="1"/>
    </xf>
    <xf numFmtId="0" fontId="8" fillId="0" borderId="5" xfId="6" applyNumberFormat="1" applyFont="1" applyFill="1" applyBorder="1" applyAlignment="1" applyProtection="1">
      <alignment vertical="top" wrapText="1"/>
    </xf>
    <xf numFmtId="1" fontId="8" fillId="0" borderId="5" xfId="7" applyNumberFormat="1" applyFont="1" applyFill="1" applyBorder="1" applyProtection="1">
      <alignment horizontal="center" vertical="top" shrinkToFit="1"/>
    </xf>
    <xf numFmtId="166" fontId="7" fillId="0" borderId="5" xfId="10" applyNumberFormat="1" applyFont="1" applyFill="1" applyBorder="1" applyAlignment="1">
      <alignment horizontal="center"/>
    </xf>
    <xf numFmtId="11" fontId="16" fillId="0" borderId="0" xfId="0" applyNumberFormat="1" applyFont="1" applyFill="1" applyAlignment="1">
      <alignment wrapText="1"/>
    </xf>
    <xf numFmtId="49" fontId="11" fillId="0" borderId="0" xfId="0" applyNumberFormat="1" applyFont="1" applyFill="1"/>
    <xf numFmtId="165" fontId="11" fillId="0" borderId="0" xfId="25" applyNumberFormat="1" applyFont="1" applyFill="1"/>
    <xf numFmtId="0" fontId="11" fillId="0" borderId="0" xfId="0" applyFont="1" applyFill="1"/>
    <xf numFmtId="166" fontId="8" fillId="0" borderId="2" xfId="7" applyNumberFormat="1" applyFont="1" applyFill="1" applyProtection="1">
      <alignment horizontal="center" vertical="top" shrinkToFit="1"/>
    </xf>
    <xf numFmtId="166" fontId="8" fillId="0" borderId="2" xfId="8" applyNumberFormat="1" applyFont="1" applyFill="1" applyProtection="1">
      <alignment horizontal="right" vertical="top" shrinkToFit="1"/>
    </xf>
    <xf numFmtId="166" fontId="7" fillId="0" borderId="2" xfId="7" applyNumberFormat="1" applyFont="1" applyFill="1" applyProtection="1">
      <alignment horizontal="center" vertical="top" shrinkToFit="1"/>
    </xf>
    <xf numFmtId="166" fontId="7" fillId="0" borderId="2" xfId="8" applyNumberFormat="1" applyFont="1" applyFill="1" applyProtection="1">
      <alignment horizontal="right" vertical="top" shrinkToFit="1"/>
    </xf>
    <xf numFmtId="166" fontId="8" fillId="0" borderId="6" xfId="7" applyNumberFormat="1" applyFont="1" applyFill="1" applyBorder="1" applyAlignment="1" applyProtection="1">
      <alignment horizontal="center" vertical="top" shrinkToFit="1"/>
    </xf>
    <xf numFmtId="166" fontId="8" fillId="0" borderId="6" xfId="8" applyNumberFormat="1" applyFont="1" applyFill="1" applyBorder="1" applyAlignment="1" applyProtection="1">
      <alignment horizontal="center" vertical="top" shrinkToFit="1"/>
    </xf>
    <xf numFmtId="166" fontId="7" fillId="0" borderId="5" xfId="7" applyNumberFormat="1" applyFont="1" applyFill="1" applyBorder="1" applyAlignment="1" applyProtection="1">
      <alignment horizontal="center" vertical="top" shrinkToFit="1"/>
    </xf>
    <xf numFmtId="166" fontId="7" fillId="0" borderId="5" xfId="8" applyNumberFormat="1" applyFont="1" applyFill="1" applyBorder="1" applyAlignment="1" applyProtection="1">
      <alignment horizontal="center" vertical="top" shrinkToFit="1"/>
    </xf>
    <xf numFmtId="166" fontId="7" fillId="0" borderId="2" xfId="8" applyNumberFormat="1" applyFont="1" applyFill="1" applyAlignment="1" applyProtection="1">
      <alignment horizontal="center" vertical="top" shrinkToFit="1"/>
    </xf>
    <xf numFmtId="166" fontId="8" fillId="0" borderId="2" xfId="8" applyNumberFormat="1" applyFont="1" applyFill="1" applyAlignment="1" applyProtection="1">
      <alignment horizontal="center" vertical="top" shrinkToFit="1"/>
    </xf>
    <xf numFmtId="49" fontId="8" fillId="0" borderId="2" xfId="7" applyNumberFormat="1" applyFont="1" applyFill="1" applyProtection="1">
      <alignment horizontal="center" vertical="top" shrinkToFit="1"/>
    </xf>
    <xf numFmtId="4" fontId="8" fillId="5" borderId="9" xfId="8" applyNumberFormat="1" applyFont="1" applyFill="1" applyBorder="1" applyProtection="1">
      <alignment horizontal="right" vertical="top" shrinkToFit="1"/>
    </xf>
    <xf numFmtId="4" fontId="8" fillId="5" borderId="2" xfId="8" applyNumberFormat="1" applyFont="1" applyFill="1" applyProtection="1">
      <alignment horizontal="right" vertical="top" shrinkToFit="1"/>
    </xf>
    <xf numFmtId="4" fontId="8" fillId="5" borderId="5" xfId="27" applyNumberFormat="1" applyFont="1" applyFill="1" applyBorder="1" applyAlignment="1">
      <alignment horizontal="center" vertical="top" wrapText="1"/>
    </xf>
    <xf numFmtId="4" fontId="8" fillId="5" borderId="5" xfId="11" applyNumberFormat="1" applyFont="1" applyFill="1" applyBorder="1" applyProtection="1">
      <alignment horizontal="right" vertical="top" shrinkToFit="1"/>
    </xf>
    <xf numFmtId="4" fontId="8" fillId="5" borderId="5" xfId="8" applyNumberFormat="1" applyFont="1" applyFill="1" applyBorder="1" applyProtection="1">
      <alignment horizontal="right" vertical="top" shrinkToFit="1"/>
    </xf>
    <xf numFmtId="0" fontId="10" fillId="0" borderId="1" xfId="0" applyFont="1" applyBorder="1" applyAlignment="1">
      <alignment wrapText="1"/>
    </xf>
    <xf numFmtId="1" fontId="7" fillId="0" borderId="5" xfId="7" applyNumberFormat="1" applyFont="1" applyFill="1" applyBorder="1" applyProtection="1">
      <alignment horizontal="center" vertical="top" shrinkToFit="1"/>
    </xf>
    <xf numFmtId="4" fontId="7" fillId="5" borderId="5" xfId="8" applyNumberFormat="1" applyFont="1" applyFill="1" applyBorder="1" applyProtection="1">
      <alignment horizontal="right" vertical="top" shrinkToFit="1"/>
    </xf>
    <xf numFmtId="49" fontId="7" fillId="0" borderId="5" xfId="7" applyNumberFormat="1" applyFont="1" applyFill="1" applyBorder="1" applyProtection="1">
      <alignment horizontal="center" vertical="top" shrinkToFit="1"/>
    </xf>
    <xf numFmtId="49" fontId="8" fillId="0" borderId="5" xfId="7" applyNumberFormat="1" applyFont="1" applyFill="1" applyBorder="1" applyProtection="1">
      <alignment horizontal="center" vertical="top" shrinkToFit="1"/>
    </xf>
    <xf numFmtId="4" fontId="8" fillId="5" borderId="6" xfId="8" applyNumberFormat="1" applyFont="1" applyFill="1" applyBorder="1" applyProtection="1">
      <alignment horizontal="right" vertical="top" shrinkToFit="1"/>
    </xf>
    <xf numFmtId="0" fontId="8" fillId="0" borderId="2" xfId="6" applyNumberFormat="1" applyFont="1" applyAlignment="1" applyProtection="1">
      <alignment vertical="top" wrapText="1"/>
    </xf>
    <xf numFmtId="49" fontId="8" fillId="0" borderId="2" xfId="7" applyNumberFormat="1" applyFont="1" applyProtection="1">
      <alignment horizontal="center" vertical="top" shrinkToFit="1"/>
    </xf>
    <xf numFmtId="0" fontId="7" fillId="0" borderId="2" xfId="6" applyNumberFormat="1" applyFont="1" applyAlignment="1" applyProtection="1">
      <alignment vertical="top" wrapText="1"/>
    </xf>
    <xf numFmtId="49" fontId="7" fillId="0" borderId="2" xfId="7" applyNumberFormat="1" applyFont="1" applyFill="1" applyProtection="1">
      <alignment horizontal="center" vertical="top" shrinkToFit="1"/>
    </xf>
    <xf numFmtId="4" fontId="7" fillId="5" borderId="2" xfId="8" applyNumberFormat="1" applyFont="1" applyFill="1" applyProtection="1">
      <alignment horizontal="right" vertical="top" shrinkToFit="1"/>
    </xf>
    <xf numFmtId="0" fontId="4" fillId="0" borderId="1" xfId="2" applyNumberFormat="1" applyFont="1" applyProtection="1"/>
    <xf numFmtId="0" fontId="17" fillId="0" borderId="0" xfId="0" applyFont="1" applyProtection="1">
      <protection locked="0"/>
    </xf>
    <xf numFmtId="0" fontId="9" fillId="0" borderId="5" xfId="0" applyFont="1" applyBorder="1" applyAlignment="1">
      <alignment horizontal="left" wrapText="1"/>
    </xf>
    <xf numFmtId="4" fontId="8" fillId="0" borderId="6" xfId="8" applyNumberFormat="1" applyFont="1" applyFill="1" applyBorder="1" applyProtection="1">
      <alignment horizontal="right" vertical="top" shrinkToFit="1"/>
    </xf>
    <xf numFmtId="4" fontId="8" fillId="0" borderId="5" xfId="11" applyNumberFormat="1" applyFont="1" applyFill="1" applyBorder="1" applyProtection="1">
      <alignment horizontal="right" vertical="top" shrinkToFit="1"/>
    </xf>
    <xf numFmtId="166" fontId="0" fillId="0" borderId="0" xfId="0" applyNumberFormat="1" applyProtection="1">
      <protection locked="0"/>
    </xf>
    <xf numFmtId="0" fontId="8" fillId="0" borderId="2" xfId="6" applyNumberFormat="1" applyFont="1" applyFill="1" applyProtection="1">
      <alignment vertical="top" wrapText="1"/>
    </xf>
    <xf numFmtId="0" fontId="9" fillId="0" borderId="0" xfId="0" applyFont="1" applyAlignment="1">
      <alignment wrapText="1"/>
    </xf>
    <xf numFmtId="4" fontId="8" fillId="0" borderId="2" xfId="8" applyNumberFormat="1" applyFont="1" applyFill="1" applyAlignment="1" applyProtection="1">
      <alignment horizontal="center" vertical="top" shrinkToFit="1"/>
    </xf>
    <xf numFmtId="4" fontId="7" fillId="0" borderId="5" xfId="11" applyNumberFormat="1" applyFont="1" applyFill="1" applyBorder="1" applyAlignment="1" applyProtection="1">
      <alignment horizontal="center" vertical="top" shrinkToFit="1"/>
    </xf>
    <xf numFmtId="0" fontId="8" fillId="0" borderId="1" xfId="13" applyNumberFormat="1" applyFont="1" applyFill="1" applyProtection="1">
      <alignment horizontal="left" wrapText="1"/>
    </xf>
    <xf numFmtId="0" fontId="8" fillId="0" borderId="1" xfId="13" applyFont="1" applyFill="1">
      <alignment horizontal="left" wrapText="1"/>
    </xf>
    <xf numFmtId="49" fontId="13" fillId="0" borderId="1" xfId="26" applyNumberFormat="1" applyFont="1" applyAlignment="1">
      <alignment horizontal="center"/>
    </xf>
    <xf numFmtId="49" fontId="10" fillId="0" borderId="1" xfId="26" applyNumberFormat="1" applyFont="1" applyAlignment="1">
      <alignment horizontal="center" vertical="top" wrapText="1"/>
    </xf>
    <xf numFmtId="0" fontId="8" fillId="0" borderId="2" xfId="5" applyFont="1">
      <alignment horizontal="center" vertical="center" wrapText="1"/>
    </xf>
    <xf numFmtId="0" fontId="8" fillId="0" borderId="6" xfId="5" applyFont="1" applyBorder="1">
      <alignment horizontal="center" vertical="center" wrapText="1"/>
    </xf>
    <xf numFmtId="0" fontId="8" fillId="0" borderId="3" xfId="12" applyNumberFormat="1" applyFont="1" applyFill="1" applyAlignment="1">
      <alignment horizontal="center" vertical="center" wrapText="1"/>
    </xf>
    <xf numFmtId="4" fontId="8" fillId="0" borderId="3" xfId="12" applyFont="1" applyFill="1" applyAlignment="1">
      <alignment horizontal="center" vertical="center" wrapText="1"/>
    </xf>
    <xf numFmtId="0" fontId="8" fillId="0" borderId="4" xfId="3" applyFont="1" applyBorder="1" applyAlignment="1">
      <alignment horizontal="center" vertical="center" wrapText="1"/>
    </xf>
    <xf numFmtId="0" fontId="8" fillId="0" borderId="7" xfId="3" applyFont="1" applyBorder="1" applyAlignment="1">
      <alignment horizontal="center" vertical="center" wrapText="1"/>
    </xf>
    <xf numFmtId="0" fontId="8" fillId="0" borderId="5" xfId="27" applyFont="1" applyBorder="1">
      <alignment horizontal="center" vertical="center" wrapText="1"/>
    </xf>
    <xf numFmtId="0" fontId="8" fillId="0" borderId="8" xfId="27" applyFont="1" applyBorder="1">
      <alignment horizontal="center" vertical="center" wrapText="1"/>
    </xf>
    <xf numFmtId="0" fontId="8" fillId="0" borderId="1" xfId="4" applyNumberFormat="1" applyFont="1" applyFill="1" applyProtection="1">
      <alignment horizontal="right"/>
    </xf>
    <xf numFmtId="0" fontId="8" fillId="0" borderId="1" xfId="4" applyFont="1" applyFill="1">
      <alignment horizontal="right"/>
    </xf>
    <xf numFmtId="166" fontId="7" fillId="0" borderId="11" xfId="10" applyNumberFormat="1" applyFont="1" applyFill="1" applyBorder="1" applyAlignment="1" applyProtection="1">
      <alignment horizontal="left"/>
    </xf>
    <xf numFmtId="166" fontId="7" fillId="0" borderId="12" xfId="10" applyNumberFormat="1" applyFont="1" applyFill="1" applyBorder="1" applyAlignment="1">
      <alignment horizontal="left"/>
    </xf>
    <xf numFmtId="166" fontId="7" fillId="0" borderId="13" xfId="10" applyNumberFormat="1" applyFont="1" applyFill="1" applyBorder="1" applyAlignment="1">
      <alignment horizontal="left"/>
    </xf>
    <xf numFmtId="49" fontId="10" fillId="0" borderId="1" xfId="26" applyNumberFormat="1" applyFont="1" applyFill="1" applyAlignment="1">
      <alignment horizontal="center" wrapText="1"/>
    </xf>
    <xf numFmtId="49" fontId="10" fillId="0" borderId="1" xfId="26" applyNumberFormat="1" applyFont="1" applyFill="1" applyAlignment="1">
      <alignment horizontal="center"/>
    </xf>
    <xf numFmtId="0" fontId="8" fillId="0" borderId="10" xfId="4" applyNumberFormat="1" applyFont="1" applyFill="1" applyBorder="1" applyProtection="1">
      <alignment horizontal="right"/>
    </xf>
    <xf numFmtId="0" fontId="7" fillId="0" borderId="5" xfId="10" applyNumberFormat="1" applyFont="1" applyFill="1" applyBorder="1" applyAlignment="1" applyProtection="1">
      <alignment horizontal="left"/>
    </xf>
  </cellXfs>
  <cellStyles count="29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42" xfId="27"/>
    <cellStyle name="xl60" xfId="28"/>
    <cellStyle name="Обычный" xfId="0" builtinId="0"/>
    <cellStyle name="Обычный 2" xfId="26"/>
    <cellStyle name="Финансовый" xfId="2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55;&#1086;&#1083;&#1100;&#1079;&#1086;&#1074;&#1072;&#1090;&#1077;&#1083;&#1100;\Desktop\&#1073;&#1083;&#1072;&#1085;&#1082;&#1080;\&#1055;&#1088;&#1086;&#1077;&#1082;&#1090;%20&#1073;&#1102;&#1076;&#1078;&#1077;&#1090;&#1072;%2015.11.21\&#1055;&#1088;&#1086;&#1077;&#1082;&#1090;%20&#1088;&#1077;&#1096;&#1077;&#1085;&#1080;&#1103;\&#1050;&#1086;&#1087;&#1080;&#1103;%20&#1055;&#1088;&#1080;&#1083;&#1086;&#1078;&#1077;&#1085;&#1080;&#1077;%209%20&#1080;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9"/>
      <sheetName val="Приложение14"/>
    </sheetNames>
    <sheetDataSet>
      <sheetData sheetId="0">
        <row r="13">
          <cell r="G13">
            <v>715012.04</v>
          </cell>
        </row>
        <row r="19">
          <cell r="G19">
            <v>1702627.62</v>
          </cell>
        </row>
        <row r="20">
          <cell r="G20">
            <v>546681.39</v>
          </cell>
        </row>
        <row r="21">
          <cell r="G21">
            <v>73462</v>
          </cell>
        </row>
        <row r="32">
          <cell r="G32">
            <v>1439388.73</v>
          </cell>
        </row>
        <row r="33">
          <cell r="G33">
            <v>168000</v>
          </cell>
        </row>
        <row r="35">
          <cell r="G35">
            <v>10000</v>
          </cell>
        </row>
        <row r="39">
          <cell r="G39">
            <v>5000</v>
          </cell>
        </row>
        <row r="47">
          <cell r="G47">
            <v>266700</v>
          </cell>
        </row>
        <row r="53">
          <cell r="G53">
            <v>17600</v>
          </cell>
        </row>
        <row r="71">
          <cell r="G71">
            <v>590000</v>
          </cell>
        </row>
        <row r="84">
          <cell r="G84">
            <v>309936</v>
          </cell>
        </row>
        <row r="86">
          <cell r="G86">
            <v>167500</v>
          </cell>
        </row>
        <row r="92">
          <cell r="G92">
            <v>425390</v>
          </cell>
        </row>
        <row r="94">
          <cell r="G94">
            <v>16000</v>
          </cell>
        </row>
        <row r="96">
          <cell r="G96">
            <v>260000</v>
          </cell>
        </row>
        <row r="127">
          <cell r="G127">
            <v>1174722.2</v>
          </cell>
        </row>
        <row r="128">
          <cell r="G128">
            <v>686897.32</v>
          </cell>
        </row>
        <row r="133">
          <cell r="G133">
            <v>42408</v>
          </cell>
        </row>
      </sheetData>
      <sheetData sheetId="1">
        <row r="13">
          <cell r="F13">
            <v>715.01214000000004</v>
          </cell>
          <cell r="G13">
            <v>715012.14</v>
          </cell>
          <cell r="I13">
            <v>715012.14</v>
          </cell>
        </row>
        <row r="19">
          <cell r="G19">
            <v>1760294.58</v>
          </cell>
          <cell r="I19">
            <v>1760294.58</v>
          </cell>
        </row>
        <row r="20">
          <cell r="F20">
            <v>485.52629999999999</v>
          </cell>
          <cell r="G20">
            <v>485526.3</v>
          </cell>
          <cell r="H20">
            <v>493.82804999999996</v>
          </cell>
          <cell r="I20">
            <v>493828.05</v>
          </cell>
        </row>
        <row r="21">
          <cell r="F21">
            <v>72.924999999999997</v>
          </cell>
          <cell r="G21">
            <v>72925</v>
          </cell>
          <cell r="H21">
            <v>72.288000000000011</v>
          </cell>
          <cell r="I21">
            <v>72388</v>
          </cell>
        </row>
        <row r="29">
          <cell r="G29">
            <v>1511058.16</v>
          </cell>
          <cell r="I29">
            <v>1502182.83</v>
          </cell>
        </row>
        <row r="30">
          <cell r="G30">
            <v>170000</v>
          </cell>
          <cell r="I30">
            <v>250000</v>
          </cell>
        </row>
        <row r="32">
          <cell r="G32">
            <v>10000</v>
          </cell>
          <cell r="I32">
            <v>10000</v>
          </cell>
        </row>
        <row r="36">
          <cell r="G36">
            <v>1000</v>
          </cell>
          <cell r="I36">
            <v>1000</v>
          </cell>
        </row>
        <row r="46">
          <cell r="G46">
            <v>271948.74</v>
          </cell>
          <cell r="I46">
            <v>281423.39</v>
          </cell>
        </row>
        <row r="47">
          <cell r="G47">
            <v>3651.26</v>
          </cell>
          <cell r="I47">
            <v>3676.61</v>
          </cell>
        </row>
        <row r="52">
          <cell r="G52">
            <v>23200</v>
          </cell>
          <cell r="I52">
            <v>18200</v>
          </cell>
        </row>
        <row r="67">
          <cell r="G67">
            <v>710000</v>
          </cell>
          <cell r="I67">
            <v>760000</v>
          </cell>
        </row>
        <row r="79">
          <cell r="G79">
            <v>309936</v>
          </cell>
          <cell r="I79">
            <v>309936</v>
          </cell>
        </row>
        <row r="81">
          <cell r="G81">
            <v>0</v>
          </cell>
        </row>
        <row r="87">
          <cell r="G87">
            <v>525390</v>
          </cell>
          <cell r="I87">
            <v>615390</v>
          </cell>
        </row>
        <row r="89">
          <cell r="G89">
            <v>16000</v>
          </cell>
          <cell r="I89">
            <v>16000</v>
          </cell>
        </row>
        <row r="91">
          <cell r="G91">
            <v>260000</v>
          </cell>
          <cell r="I91">
            <v>260000</v>
          </cell>
        </row>
        <row r="110">
          <cell r="G110">
            <v>1174722.2</v>
          </cell>
          <cell r="I110">
            <v>1174722.2</v>
          </cell>
        </row>
        <row r="111">
          <cell r="G111">
            <v>605100.6</v>
          </cell>
          <cell r="I111">
            <v>620406.44999999995</v>
          </cell>
        </row>
        <row r="116">
          <cell r="G116">
            <v>42408</v>
          </cell>
          <cell r="I116">
            <v>42408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0"/>
  <sheetViews>
    <sheetView showGridLines="0" zoomScaleSheetLayoutView="100" workbookViewId="0">
      <selection activeCell="D12" sqref="D12"/>
    </sheetView>
  </sheetViews>
  <sheetFormatPr defaultColWidth="9.109375" defaultRowHeight="15.6" outlineLevelRow="2" x14ac:dyDescent="0.3"/>
  <cols>
    <col min="1" max="1" width="65.5546875" style="11" customWidth="1"/>
    <col min="2" max="2" width="10.6640625" style="7" customWidth="1"/>
    <col min="3" max="3" width="7.6640625" style="7" customWidth="1"/>
    <col min="4" max="4" width="16" style="7" customWidth="1"/>
    <col min="5" max="5" width="13.5546875" style="7" hidden="1" customWidth="1"/>
    <col min="6" max="6" width="9.109375" style="1" customWidth="1"/>
    <col min="7" max="16384" width="9.109375" style="1"/>
  </cols>
  <sheetData>
    <row r="1" spans="1:6" x14ac:dyDescent="0.3">
      <c r="A1" s="12"/>
      <c r="B1" s="13" t="s">
        <v>119</v>
      </c>
      <c r="C1" s="14"/>
      <c r="D1" s="14"/>
    </row>
    <row r="2" spans="1:6" x14ac:dyDescent="0.3">
      <c r="A2" s="12"/>
      <c r="B2" s="13" t="s">
        <v>91</v>
      </c>
      <c r="C2" s="14"/>
      <c r="D2" s="14"/>
    </row>
    <row r="3" spans="1:6" x14ac:dyDescent="0.3">
      <c r="A3" s="12"/>
      <c r="B3" s="13" t="s">
        <v>92</v>
      </c>
      <c r="C3" s="14"/>
      <c r="D3" s="14"/>
    </row>
    <row r="4" spans="1:6" x14ac:dyDescent="0.3">
      <c r="A4" s="12"/>
      <c r="B4" s="13" t="s">
        <v>120</v>
      </c>
      <c r="C4" s="14"/>
      <c r="D4" s="14"/>
    </row>
    <row r="5" spans="1:6" x14ac:dyDescent="0.3">
      <c r="A5" s="12"/>
      <c r="B5" s="15"/>
      <c r="C5" s="14"/>
      <c r="D5" s="14"/>
    </row>
    <row r="6" spans="1:6" ht="17.399999999999999" x14ac:dyDescent="0.3">
      <c r="A6" s="73" t="s">
        <v>93</v>
      </c>
      <c r="B6" s="73"/>
      <c r="C6" s="73"/>
      <c r="D6" s="73"/>
      <c r="E6" s="73"/>
    </row>
    <row r="7" spans="1:6" ht="15.75" customHeight="1" x14ac:dyDescent="0.3">
      <c r="A7" s="74" t="s">
        <v>107</v>
      </c>
      <c r="B7" s="74"/>
      <c r="C7" s="74"/>
      <c r="D7" s="74"/>
      <c r="E7" s="74"/>
    </row>
    <row r="8" spans="1:6" ht="33.6" customHeight="1" x14ac:dyDescent="0.3">
      <c r="A8" s="74"/>
      <c r="B8" s="74"/>
      <c r="C8" s="74"/>
      <c r="D8" s="74"/>
      <c r="E8" s="74"/>
    </row>
    <row r="9" spans="1:6" ht="4.2" customHeight="1" x14ac:dyDescent="0.3">
      <c r="A9" s="83"/>
      <c r="B9" s="84"/>
      <c r="C9" s="84"/>
      <c r="D9" s="84"/>
      <c r="E9" s="84"/>
      <c r="F9" s="2"/>
    </row>
    <row r="10" spans="1:6" ht="42.75" customHeight="1" x14ac:dyDescent="0.3">
      <c r="A10" s="75" t="s">
        <v>94</v>
      </c>
      <c r="B10" s="77" t="s">
        <v>0</v>
      </c>
      <c r="C10" s="79" t="s">
        <v>1</v>
      </c>
      <c r="D10" s="81" t="s">
        <v>108</v>
      </c>
      <c r="E10" s="81" t="s">
        <v>109</v>
      </c>
      <c r="F10" s="2"/>
    </row>
    <row r="11" spans="1:6" ht="14.4" x14ac:dyDescent="0.3">
      <c r="A11" s="76"/>
      <c r="B11" s="78"/>
      <c r="C11" s="80"/>
      <c r="D11" s="82"/>
      <c r="E11" s="82"/>
      <c r="F11" s="2"/>
    </row>
    <row r="12" spans="1:6" ht="78" x14ac:dyDescent="0.3">
      <c r="A12" s="18" t="s">
        <v>118</v>
      </c>
      <c r="B12" s="20" t="s">
        <v>3</v>
      </c>
      <c r="C12" s="20" t="s">
        <v>2</v>
      </c>
      <c r="D12" s="21">
        <f>E12/1000</f>
        <v>4975.2797799999998</v>
      </c>
      <c r="E12" s="47">
        <f>E13+E15+E19+E22+E24+E26+E28+E30+E33</f>
        <v>4975279.78</v>
      </c>
      <c r="F12" s="2"/>
    </row>
    <row r="13" spans="1:6" outlineLevel="1" x14ac:dyDescent="0.3">
      <c r="A13" s="16" t="s">
        <v>4</v>
      </c>
      <c r="B13" s="17" t="s">
        <v>5</v>
      </c>
      <c r="C13" s="17" t="s">
        <v>2</v>
      </c>
      <c r="D13" s="19">
        <f>E13/1000</f>
        <v>715.01204000000007</v>
      </c>
      <c r="E13" s="45">
        <f>E14</f>
        <v>715012.04</v>
      </c>
      <c r="F13" s="2"/>
    </row>
    <row r="14" spans="1:6" ht="62.4" outlineLevel="2" x14ac:dyDescent="0.3">
      <c r="A14" s="9" t="s">
        <v>6</v>
      </c>
      <c r="B14" s="5" t="s">
        <v>5</v>
      </c>
      <c r="C14" s="5" t="s">
        <v>7</v>
      </c>
      <c r="D14" s="19">
        <f t="shared" ref="D14:D58" si="0">E14/1000</f>
        <v>715.01204000000007</v>
      </c>
      <c r="E14" s="46">
        <f>'[1]Приложение 9'!$G$13</f>
        <v>715012.04</v>
      </c>
      <c r="F14" s="2"/>
    </row>
    <row r="15" spans="1:6" outlineLevel="1" x14ac:dyDescent="0.3">
      <c r="A15" s="9" t="s">
        <v>8</v>
      </c>
      <c r="B15" s="5" t="s">
        <v>9</v>
      </c>
      <c r="C15" s="5" t="s">
        <v>2</v>
      </c>
      <c r="D15" s="19">
        <f>E15/1000</f>
        <v>2322.7710100000004</v>
      </c>
      <c r="E15" s="46">
        <f>E16+E17+E18</f>
        <v>2322771.0100000002</v>
      </c>
      <c r="F15" s="2"/>
    </row>
    <row r="16" spans="1:6" ht="62.4" outlineLevel="2" x14ac:dyDescent="0.3">
      <c r="A16" s="9" t="s">
        <v>6</v>
      </c>
      <c r="B16" s="5" t="s">
        <v>9</v>
      </c>
      <c r="C16" s="5" t="s">
        <v>7</v>
      </c>
      <c r="D16" s="19">
        <f>E16/1000</f>
        <v>1702.6276200000002</v>
      </c>
      <c r="E16" s="46">
        <f>'[1]Приложение 9'!$G$19</f>
        <v>1702627.62</v>
      </c>
      <c r="F16" s="2"/>
    </row>
    <row r="17" spans="1:6" ht="31.2" outlineLevel="2" x14ac:dyDescent="0.3">
      <c r="A17" s="9" t="s">
        <v>10</v>
      </c>
      <c r="B17" s="5" t="s">
        <v>9</v>
      </c>
      <c r="C17" s="5" t="s">
        <v>11</v>
      </c>
      <c r="D17" s="19">
        <f t="shared" si="0"/>
        <v>546.68138999999996</v>
      </c>
      <c r="E17" s="46">
        <f>'[1]Приложение 9'!$G$20</f>
        <v>546681.39</v>
      </c>
      <c r="F17" s="2"/>
    </row>
    <row r="18" spans="1:6" outlineLevel="2" x14ac:dyDescent="0.3">
      <c r="A18" s="9" t="s">
        <v>12</v>
      </c>
      <c r="B18" s="5" t="s">
        <v>9</v>
      </c>
      <c r="C18" s="5" t="s">
        <v>13</v>
      </c>
      <c r="D18" s="19">
        <f t="shared" si="0"/>
        <v>73.462000000000003</v>
      </c>
      <c r="E18" s="46">
        <f>'[1]Приложение 9'!$G$21</f>
        <v>73462</v>
      </c>
      <c r="F18" s="2"/>
    </row>
    <row r="19" spans="1:6" ht="31.2" outlineLevel="1" x14ac:dyDescent="0.3">
      <c r="A19" s="9" t="s">
        <v>14</v>
      </c>
      <c r="B19" s="5" t="s">
        <v>15</v>
      </c>
      <c r="C19" s="5" t="s">
        <v>2</v>
      </c>
      <c r="D19" s="19">
        <f>E19/1000</f>
        <v>1607.3887299999999</v>
      </c>
      <c r="E19" s="46">
        <f>E20+E21</f>
        <v>1607388.73</v>
      </c>
      <c r="F19" s="2"/>
    </row>
    <row r="20" spans="1:6" ht="62.4" outlineLevel="2" x14ac:dyDescent="0.3">
      <c r="A20" s="9" t="s">
        <v>6</v>
      </c>
      <c r="B20" s="5" t="s">
        <v>15</v>
      </c>
      <c r="C20" s="5" t="s">
        <v>7</v>
      </c>
      <c r="D20" s="19">
        <f t="shared" si="0"/>
        <v>1439.3887299999999</v>
      </c>
      <c r="E20" s="46">
        <f>'[1]Приложение 9'!$G$32</f>
        <v>1439388.73</v>
      </c>
      <c r="F20" s="2"/>
    </row>
    <row r="21" spans="1:6" ht="31.2" outlineLevel="2" x14ac:dyDescent="0.3">
      <c r="A21" s="9" t="s">
        <v>10</v>
      </c>
      <c r="B21" s="5" t="s">
        <v>15</v>
      </c>
      <c r="C21" s="5" t="s">
        <v>11</v>
      </c>
      <c r="D21" s="19">
        <f>E21/1000</f>
        <v>168</v>
      </c>
      <c r="E21" s="46">
        <f>'[1]Приложение 9'!$G$33</f>
        <v>168000</v>
      </c>
      <c r="F21" s="2"/>
    </row>
    <row r="22" spans="1:6" outlineLevel="1" x14ac:dyDescent="0.3">
      <c r="A22" s="9" t="s">
        <v>16</v>
      </c>
      <c r="B22" s="5" t="s">
        <v>17</v>
      </c>
      <c r="C22" s="5" t="s">
        <v>2</v>
      </c>
      <c r="D22" s="19">
        <f>E22/1000</f>
        <v>10</v>
      </c>
      <c r="E22" s="46">
        <f>E23</f>
        <v>10000</v>
      </c>
      <c r="F22" s="2"/>
    </row>
    <row r="23" spans="1:6" outlineLevel="2" x14ac:dyDescent="0.3">
      <c r="A23" s="9" t="s">
        <v>12</v>
      </c>
      <c r="B23" s="5" t="s">
        <v>17</v>
      </c>
      <c r="C23" s="5" t="s">
        <v>13</v>
      </c>
      <c r="D23" s="19">
        <f t="shared" si="0"/>
        <v>10</v>
      </c>
      <c r="E23" s="46">
        <f>'[1]Приложение 9'!$G$35</f>
        <v>10000</v>
      </c>
      <c r="F23" s="2"/>
    </row>
    <row r="24" spans="1:6" outlineLevel="1" x14ac:dyDescent="0.3">
      <c r="A24" s="9" t="s">
        <v>18</v>
      </c>
      <c r="B24" s="5" t="s">
        <v>19</v>
      </c>
      <c r="C24" s="5" t="s">
        <v>2</v>
      </c>
      <c r="D24" s="19">
        <f>E24/1000</f>
        <v>10</v>
      </c>
      <c r="E24" s="46">
        <f>E25</f>
        <v>10000</v>
      </c>
      <c r="F24" s="2"/>
    </row>
    <row r="25" spans="1:6" outlineLevel="2" x14ac:dyDescent="0.3">
      <c r="A25" s="9" t="s">
        <v>12</v>
      </c>
      <c r="B25" s="5" t="s">
        <v>19</v>
      </c>
      <c r="C25" s="5" t="s">
        <v>13</v>
      </c>
      <c r="D25" s="19">
        <f t="shared" si="0"/>
        <v>10</v>
      </c>
      <c r="E25" s="46">
        <v>10000</v>
      </c>
      <c r="F25" s="2"/>
    </row>
    <row r="26" spans="1:6" outlineLevel="1" x14ac:dyDescent="0.3">
      <c r="A26" s="9" t="s">
        <v>20</v>
      </c>
      <c r="B26" s="5" t="s">
        <v>21</v>
      </c>
      <c r="C26" s="5" t="s">
        <v>2</v>
      </c>
      <c r="D26" s="19">
        <f>E26/1000</f>
        <v>42.408000000000001</v>
      </c>
      <c r="E26" s="46">
        <f>E27</f>
        <v>42408</v>
      </c>
      <c r="F26" s="2"/>
    </row>
    <row r="27" spans="1:6" outlineLevel="2" x14ac:dyDescent="0.3">
      <c r="A27" s="9" t="s">
        <v>22</v>
      </c>
      <c r="B27" s="5" t="s">
        <v>21</v>
      </c>
      <c r="C27" s="5" t="s">
        <v>23</v>
      </c>
      <c r="D27" s="19">
        <f t="shared" si="0"/>
        <v>42.408000000000001</v>
      </c>
      <c r="E27" s="46">
        <f>'[1]Приложение 9'!$G$133</f>
        <v>42408</v>
      </c>
      <c r="F27" s="2"/>
    </row>
    <row r="28" spans="1:6" ht="31.2" outlineLevel="1" x14ac:dyDescent="0.3">
      <c r="A28" s="9" t="s">
        <v>24</v>
      </c>
      <c r="B28" s="5">
        <v>100016050</v>
      </c>
      <c r="C28" s="5" t="s">
        <v>2</v>
      </c>
      <c r="D28" s="19">
        <f>E28/1000</f>
        <v>1</v>
      </c>
      <c r="E28" s="46">
        <f>E29</f>
        <v>1000</v>
      </c>
      <c r="F28" s="2"/>
    </row>
    <row r="29" spans="1:6" ht="31.2" outlineLevel="2" x14ac:dyDescent="0.3">
      <c r="A29" s="9" t="s">
        <v>10</v>
      </c>
      <c r="B29" s="5">
        <v>100016050</v>
      </c>
      <c r="C29" s="5" t="s">
        <v>11</v>
      </c>
      <c r="D29" s="19">
        <f t="shared" si="0"/>
        <v>1</v>
      </c>
      <c r="E29" s="46">
        <v>1000</v>
      </c>
      <c r="F29" s="2"/>
    </row>
    <row r="30" spans="1:6" ht="31.2" outlineLevel="1" x14ac:dyDescent="0.3">
      <c r="A30" s="9" t="s">
        <v>25</v>
      </c>
      <c r="B30" s="5" t="s">
        <v>26</v>
      </c>
      <c r="C30" s="5" t="s">
        <v>2</v>
      </c>
      <c r="D30" s="19">
        <f>E30/1000</f>
        <v>266.7</v>
      </c>
      <c r="E30" s="46">
        <f>E31+E32</f>
        <v>266700</v>
      </c>
      <c r="F30" s="2"/>
    </row>
    <row r="31" spans="1:6" ht="62.4" outlineLevel="2" x14ac:dyDescent="0.3">
      <c r="A31" s="9" t="s">
        <v>6</v>
      </c>
      <c r="B31" s="5" t="s">
        <v>26</v>
      </c>
      <c r="C31" s="5" t="s">
        <v>7</v>
      </c>
      <c r="D31" s="19">
        <f t="shared" si="0"/>
        <v>266.7</v>
      </c>
      <c r="E31" s="46">
        <f>'[1]Приложение 9'!$G$47</f>
        <v>266700</v>
      </c>
      <c r="F31" s="2"/>
    </row>
    <row r="32" spans="1:6" ht="31.2" hidden="1" outlineLevel="2" x14ac:dyDescent="0.3">
      <c r="A32" s="9" t="s">
        <v>10</v>
      </c>
      <c r="B32" s="5" t="s">
        <v>26</v>
      </c>
      <c r="C32" s="5" t="s">
        <v>11</v>
      </c>
      <c r="D32" s="19">
        <f t="shared" si="0"/>
        <v>0</v>
      </c>
      <c r="E32" s="46">
        <v>0</v>
      </c>
      <c r="F32" s="2"/>
    </row>
    <row r="33" spans="1:6" hidden="1" outlineLevel="1" x14ac:dyDescent="0.3">
      <c r="A33" s="9" t="s">
        <v>27</v>
      </c>
      <c r="B33" s="5" t="s">
        <v>28</v>
      </c>
      <c r="C33" s="5" t="s">
        <v>2</v>
      </c>
      <c r="D33" s="19">
        <f t="shared" si="0"/>
        <v>0</v>
      </c>
      <c r="E33" s="46">
        <f>E34</f>
        <v>0</v>
      </c>
      <c r="F33" s="2"/>
    </row>
    <row r="34" spans="1:6" hidden="1" outlineLevel="2" x14ac:dyDescent="0.3">
      <c r="A34" s="9" t="s">
        <v>12</v>
      </c>
      <c r="B34" s="5" t="s">
        <v>28</v>
      </c>
      <c r="C34" s="5" t="s">
        <v>13</v>
      </c>
      <c r="D34" s="19">
        <f t="shared" si="0"/>
        <v>0</v>
      </c>
      <c r="E34" s="46">
        <v>0</v>
      </c>
      <c r="F34" s="2"/>
    </row>
    <row r="35" spans="1:6" ht="46.8" collapsed="1" x14ac:dyDescent="0.3">
      <c r="A35" s="22" t="s">
        <v>29</v>
      </c>
      <c r="B35" s="23" t="s">
        <v>30</v>
      </c>
      <c r="C35" s="23" t="s">
        <v>2</v>
      </c>
      <c r="D35" s="21">
        <f>E35/1000</f>
        <v>5</v>
      </c>
      <c r="E35" s="46">
        <f>E36</f>
        <v>5000</v>
      </c>
      <c r="F35" s="2"/>
    </row>
    <row r="36" spans="1:6" ht="31.2" outlineLevel="1" x14ac:dyDescent="0.3">
      <c r="A36" s="9" t="s">
        <v>31</v>
      </c>
      <c r="B36" s="5" t="s">
        <v>32</v>
      </c>
      <c r="C36" s="5" t="s">
        <v>2</v>
      </c>
      <c r="D36" s="19">
        <f>E36/1000</f>
        <v>5</v>
      </c>
      <c r="E36" s="46">
        <f>E37</f>
        <v>5000</v>
      </c>
      <c r="F36" s="2"/>
    </row>
    <row r="37" spans="1:6" outlineLevel="2" x14ac:dyDescent="0.3">
      <c r="A37" s="9" t="s">
        <v>12</v>
      </c>
      <c r="B37" s="5" t="s">
        <v>32</v>
      </c>
      <c r="C37" s="5" t="s">
        <v>13</v>
      </c>
      <c r="D37" s="19">
        <f t="shared" si="0"/>
        <v>5</v>
      </c>
      <c r="E37" s="46">
        <f>'[1]Приложение 9'!$G$39</f>
        <v>5000</v>
      </c>
      <c r="F37" s="2"/>
    </row>
    <row r="38" spans="1:6" ht="47.4" customHeight="1" x14ac:dyDescent="0.3">
      <c r="A38" s="22" t="s">
        <v>33</v>
      </c>
      <c r="B38" s="23" t="s">
        <v>34</v>
      </c>
      <c r="C38" s="23" t="s">
        <v>2</v>
      </c>
      <c r="D38" s="21">
        <f t="shared" si="0"/>
        <v>17.600000000000001</v>
      </c>
      <c r="E38" s="46">
        <f>E39</f>
        <v>17600</v>
      </c>
      <c r="F38" s="2"/>
    </row>
    <row r="39" spans="1:6" ht="31.2" outlineLevel="1" x14ac:dyDescent="0.3">
      <c r="A39" s="9" t="s">
        <v>35</v>
      </c>
      <c r="B39" s="5" t="s">
        <v>36</v>
      </c>
      <c r="C39" s="5" t="s">
        <v>2</v>
      </c>
      <c r="D39" s="19">
        <f>E39/1000</f>
        <v>17.600000000000001</v>
      </c>
      <c r="E39" s="46">
        <f>E40</f>
        <v>17600</v>
      </c>
      <c r="F39" s="2"/>
    </row>
    <row r="40" spans="1:6" ht="31.2" outlineLevel="2" x14ac:dyDescent="0.3">
      <c r="A40" s="9" t="s">
        <v>10</v>
      </c>
      <c r="B40" s="5" t="s">
        <v>36</v>
      </c>
      <c r="C40" s="5" t="s">
        <v>11</v>
      </c>
      <c r="D40" s="19">
        <f t="shared" si="0"/>
        <v>17.600000000000001</v>
      </c>
      <c r="E40" s="46">
        <f>'[1]Приложение 9'!$G$53</f>
        <v>17600</v>
      </c>
      <c r="F40" s="2"/>
    </row>
    <row r="41" spans="1:6" ht="46.8" x14ac:dyDescent="0.3">
      <c r="A41" s="22" t="s">
        <v>37</v>
      </c>
      <c r="B41" s="23" t="s">
        <v>38</v>
      </c>
      <c r="C41" s="23" t="s">
        <v>2</v>
      </c>
      <c r="D41" s="21">
        <f>E41/1000</f>
        <v>1178.826</v>
      </c>
      <c r="E41" s="46">
        <f>E42+E44+E46+E48+E50+E52+E54</f>
        <v>1178826</v>
      </c>
      <c r="F41" s="2"/>
    </row>
    <row r="42" spans="1:6" outlineLevel="1" x14ac:dyDescent="0.3">
      <c r="A42" s="9" t="s">
        <v>39</v>
      </c>
      <c r="B42" s="5" t="s">
        <v>40</v>
      </c>
      <c r="C42" s="5" t="s">
        <v>2</v>
      </c>
      <c r="D42" s="19">
        <f t="shared" si="0"/>
        <v>309.93599999999998</v>
      </c>
      <c r="E42" s="46">
        <f>E43</f>
        <v>309936</v>
      </c>
      <c r="F42" s="2"/>
    </row>
    <row r="43" spans="1:6" ht="31.2" outlineLevel="2" x14ac:dyDescent="0.3">
      <c r="A43" s="9" t="s">
        <v>10</v>
      </c>
      <c r="B43" s="5" t="s">
        <v>40</v>
      </c>
      <c r="C43" s="5" t="s">
        <v>11</v>
      </c>
      <c r="D43" s="19">
        <f t="shared" si="0"/>
        <v>309.93599999999998</v>
      </c>
      <c r="E43" s="46">
        <f>'[1]Приложение 9'!$G$84</f>
        <v>309936</v>
      </c>
      <c r="F43" s="2"/>
    </row>
    <row r="44" spans="1:6" outlineLevel="1" x14ac:dyDescent="0.3">
      <c r="A44" s="9" t="s">
        <v>41</v>
      </c>
      <c r="B44" s="5" t="s">
        <v>42</v>
      </c>
      <c r="C44" s="5" t="s">
        <v>2</v>
      </c>
      <c r="D44" s="19">
        <f t="shared" si="0"/>
        <v>167.5</v>
      </c>
      <c r="E44" s="46">
        <f>E45</f>
        <v>167500</v>
      </c>
      <c r="F44" s="2"/>
    </row>
    <row r="45" spans="1:6" ht="31.2" outlineLevel="2" x14ac:dyDescent="0.3">
      <c r="A45" s="9" t="s">
        <v>10</v>
      </c>
      <c r="B45" s="5" t="s">
        <v>42</v>
      </c>
      <c r="C45" s="5" t="s">
        <v>11</v>
      </c>
      <c r="D45" s="19">
        <f t="shared" si="0"/>
        <v>167.5</v>
      </c>
      <c r="E45" s="46">
        <f>'[1]Приложение 9'!$G$86</f>
        <v>167500</v>
      </c>
      <c r="F45" s="2"/>
    </row>
    <row r="46" spans="1:6" outlineLevel="1" x14ac:dyDescent="0.3">
      <c r="A46" s="9" t="s">
        <v>43</v>
      </c>
      <c r="B46" s="5" t="s">
        <v>44</v>
      </c>
      <c r="C46" s="5" t="s">
        <v>2</v>
      </c>
      <c r="D46" s="19">
        <f t="shared" si="0"/>
        <v>425.39</v>
      </c>
      <c r="E46" s="46">
        <f>E47</f>
        <v>425390</v>
      </c>
      <c r="F46" s="2"/>
    </row>
    <row r="47" spans="1:6" ht="31.2" outlineLevel="2" x14ac:dyDescent="0.3">
      <c r="A47" s="9" t="s">
        <v>10</v>
      </c>
      <c r="B47" s="5" t="s">
        <v>44</v>
      </c>
      <c r="C47" s="5" t="s">
        <v>11</v>
      </c>
      <c r="D47" s="19">
        <f t="shared" si="0"/>
        <v>425.39</v>
      </c>
      <c r="E47" s="46">
        <f>'[1]Приложение 9'!$G$92</f>
        <v>425390</v>
      </c>
      <c r="F47" s="2"/>
    </row>
    <row r="48" spans="1:6" outlineLevel="1" x14ac:dyDescent="0.3">
      <c r="A48" s="9" t="s">
        <v>45</v>
      </c>
      <c r="B48" s="5" t="s">
        <v>46</v>
      </c>
      <c r="C48" s="5" t="s">
        <v>2</v>
      </c>
      <c r="D48" s="19">
        <f>D49</f>
        <v>16</v>
      </c>
      <c r="E48" s="46">
        <f>E49</f>
        <v>16000</v>
      </c>
      <c r="F48" s="2"/>
    </row>
    <row r="49" spans="1:6" ht="31.2" outlineLevel="2" x14ac:dyDescent="0.3">
      <c r="A49" s="9" t="s">
        <v>10</v>
      </c>
      <c r="B49" s="5" t="s">
        <v>46</v>
      </c>
      <c r="C49" s="5" t="s">
        <v>11</v>
      </c>
      <c r="D49" s="19">
        <f>E49/1000</f>
        <v>16</v>
      </c>
      <c r="E49" s="46">
        <f>'[1]Приложение 9'!$G$94</f>
        <v>16000</v>
      </c>
      <c r="F49" s="2"/>
    </row>
    <row r="50" spans="1:6" ht="31.2" outlineLevel="1" x14ac:dyDescent="0.3">
      <c r="A50" s="9" t="s">
        <v>47</v>
      </c>
      <c r="B50" s="5" t="s">
        <v>48</v>
      </c>
      <c r="C50" s="5" t="s">
        <v>2</v>
      </c>
      <c r="D50" s="19">
        <f t="shared" ref="D50:D57" si="1">E50/1000</f>
        <v>260</v>
      </c>
      <c r="E50" s="46">
        <f>E51</f>
        <v>260000</v>
      </c>
      <c r="F50" s="2"/>
    </row>
    <row r="51" spans="1:6" ht="31.2" outlineLevel="2" x14ac:dyDescent="0.3">
      <c r="A51" s="9" t="s">
        <v>10</v>
      </c>
      <c r="B51" s="5" t="s">
        <v>48</v>
      </c>
      <c r="C51" s="5" t="s">
        <v>11</v>
      </c>
      <c r="D51" s="19">
        <f t="shared" si="1"/>
        <v>260</v>
      </c>
      <c r="E51" s="46">
        <f>'[1]Приложение 9'!$G$96</f>
        <v>260000</v>
      </c>
      <c r="F51" s="2"/>
    </row>
    <row r="52" spans="1:6" hidden="1" outlineLevel="1" x14ac:dyDescent="0.3">
      <c r="A52" s="9" t="s">
        <v>49</v>
      </c>
      <c r="B52" s="5" t="s">
        <v>50</v>
      </c>
      <c r="C52" s="5" t="s">
        <v>2</v>
      </c>
      <c r="D52" s="19">
        <f t="shared" si="1"/>
        <v>0</v>
      </c>
      <c r="E52" s="46">
        <f>E53</f>
        <v>0</v>
      </c>
      <c r="F52" s="2"/>
    </row>
    <row r="53" spans="1:6" ht="31.2" hidden="1" outlineLevel="2" x14ac:dyDescent="0.3">
      <c r="A53" s="9" t="s">
        <v>10</v>
      </c>
      <c r="B53" s="5" t="s">
        <v>50</v>
      </c>
      <c r="C53" s="5" t="s">
        <v>11</v>
      </c>
      <c r="D53" s="19">
        <f t="shared" si="1"/>
        <v>0</v>
      </c>
      <c r="E53" s="46">
        <v>0</v>
      </c>
      <c r="F53" s="2"/>
    </row>
    <row r="54" spans="1:6" ht="31.2" hidden="1" outlineLevel="1" x14ac:dyDescent="0.3">
      <c r="A54" s="9" t="s">
        <v>106</v>
      </c>
      <c r="B54" s="5" t="s">
        <v>72</v>
      </c>
      <c r="C54" s="5" t="s">
        <v>2</v>
      </c>
      <c r="D54" s="19">
        <f t="shared" si="1"/>
        <v>0</v>
      </c>
      <c r="E54" s="46">
        <f>E55</f>
        <v>0</v>
      </c>
      <c r="F54" s="2"/>
    </row>
    <row r="55" spans="1:6" ht="31.2" hidden="1" outlineLevel="2" x14ac:dyDescent="0.3">
      <c r="A55" s="9" t="s">
        <v>10</v>
      </c>
      <c r="B55" s="5" t="s">
        <v>72</v>
      </c>
      <c r="C55" s="5" t="s">
        <v>11</v>
      </c>
      <c r="D55" s="19">
        <f t="shared" si="1"/>
        <v>0</v>
      </c>
      <c r="E55" s="46">
        <v>0</v>
      </c>
      <c r="F55" s="2"/>
    </row>
    <row r="56" spans="1:6" ht="46.8" collapsed="1" x14ac:dyDescent="0.3">
      <c r="A56" s="22" t="s">
        <v>53</v>
      </c>
      <c r="B56" s="23" t="s">
        <v>54</v>
      </c>
      <c r="C56" s="23" t="s">
        <v>2</v>
      </c>
      <c r="D56" s="21">
        <f t="shared" si="1"/>
        <v>1861.61952</v>
      </c>
      <c r="E56" s="46">
        <f>E57</f>
        <v>1861619.52</v>
      </c>
      <c r="F56" s="2"/>
    </row>
    <row r="57" spans="1:6" outlineLevel="1" x14ac:dyDescent="0.3">
      <c r="A57" s="9" t="s">
        <v>55</v>
      </c>
      <c r="B57" s="5" t="s">
        <v>56</v>
      </c>
      <c r="C57" s="5" t="s">
        <v>2</v>
      </c>
      <c r="D57" s="19">
        <f t="shared" si="1"/>
        <v>1861.61952</v>
      </c>
      <c r="E57" s="46">
        <f>E58+E59</f>
        <v>1861619.52</v>
      </c>
      <c r="F57" s="2"/>
    </row>
    <row r="58" spans="1:6" ht="62.4" outlineLevel="2" x14ac:dyDescent="0.3">
      <c r="A58" s="9" t="s">
        <v>6</v>
      </c>
      <c r="B58" s="5" t="s">
        <v>56</v>
      </c>
      <c r="C58" s="5" t="s">
        <v>7</v>
      </c>
      <c r="D58" s="19">
        <f t="shared" si="0"/>
        <v>1174.7221999999999</v>
      </c>
      <c r="E58" s="46">
        <f>'[1]Приложение 9'!$G$127</f>
        <v>1174722.2</v>
      </c>
      <c r="F58" s="2"/>
    </row>
    <row r="59" spans="1:6" ht="31.2" outlineLevel="2" x14ac:dyDescent="0.3">
      <c r="A59" s="9" t="s">
        <v>10</v>
      </c>
      <c r="B59" s="5" t="s">
        <v>56</v>
      </c>
      <c r="C59" s="5" t="s">
        <v>11</v>
      </c>
      <c r="D59" s="19">
        <f t="shared" ref="D59:D87" si="2">E59/1000</f>
        <v>686.89731999999992</v>
      </c>
      <c r="E59" s="46">
        <f>'[1]Приложение 9'!$G$128</f>
        <v>686897.32</v>
      </c>
      <c r="F59" s="2"/>
    </row>
    <row r="60" spans="1:6" ht="46.8" x14ac:dyDescent="0.3">
      <c r="A60" s="22" t="s">
        <v>57</v>
      </c>
      <c r="B60" s="23" t="s">
        <v>58</v>
      </c>
      <c r="C60" s="23" t="s">
        <v>2</v>
      </c>
      <c r="D60" s="21">
        <f t="shared" si="2"/>
        <v>10</v>
      </c>
      <c r="E60" s="46">
        <f>E61</f>
        <v>10000</v>
      </c>
      <c r="F60" s="2"/>
    </row>
    <row r="61" spans="1:6" outlineLevel="1" x14ac:dyDescent="0.3">
      <c r="A61" s="9" t="s">
        <v>59</v>
      </c>
      <c r="B61" s="5" t="s">
        <v>60</v>
      </c>
      <c r="C61" s="5" t="s">
        <v>2</v>
      </c>
      <c r="D61" s="19">
        <f t="shared" si="2"/>
        <v>10</v>
      </c>
      <c r="E61" s="46">
        <f>E62</f>
        <v>10000</v>
      </c>
      <c r="F61" s="2"/>
    </row>
    <row r="62" spans="1:6" ht="31.2" outlineLevel="2" x14ac:dyDescent="0.3">
      <c r="A62" s="9" t="s">
        <v>10</v>
      </c>
      <c r="B62" s="5" t="s">
        <v>60</v>
      </c>
      <c r="C62" s="5">
        <v>200</v>
      </c>
      <c r="D62" s="19">
        <f t="shared" si="2"/>
        <v>10</v>
      </c>
      <c r="E62" s="46">
        <v>10000</v>
      </c>
      <c r="F62" s="2"/>
    </row>
    <row r="63" spans="1:6" ht="62.4" x14ac:dyDescent="0.3">
      <c r="A63" s="22" t="s">
        <v>96</v>
      </c>
      <c r="B63" s="23" t="s">
        <v>61</v>
      </c>
      <c r="C63" s="23" t="s">
        <v>2</v>
      </c>
      <c r="D63" s="21">
        <f t="shared" si="2"/>
        <v>590</v>
      </c>
      <c r="E63" s="46">
        <f>E64+E66+E68+E70+E72</f>
        <v>590000</v>
      </c>
      <c r="F63" s="2"/>
    </row>
    <row r="64" spans="1:6" ht="31.2" outlineLevel="1" x14ac:dyDescent="0.3">
      <c r="A64" s="9" t="s">
        <v>62</v>
      </c>
      <c r="B64" s="5" t="s">
        <v>63</v>
      </c>
      <c r="C64" s="5" t="s">
        <v>2</v>
      </c>
      <c r="D64" s="19">
        <f t="shared" si="2"/>
        <v>590</v>
      </c>
      <c r="E64" s="46">
        <f>E65</f>
        <v>590000</v>
      </c>
      <c r="F64" s="2"/>
    </row>
    <row r="65" spans="1:6" ht="31.2" outlineLevel="2" x14ac:dyDescent="0.3">
      <c r="A65" s="9" t="s">
        <v>10</v>
      </c>
      <c r="B65" s="5" t="s">
        <v>63</v>
      </c>
      <c r="C65" s="5" t="s">
        <v>11</v>
      </c>
      <c r="D65" s="19">
        <f t="shared" si="2"/>
        <v>590</v>
      </c>
      <c r="E65" s="46">
        <f>'[1]Приложение 9'!$G$71</f>
        <v>590000</v>
      </c>
      <c r="F65" s="2"/>
    </row>
    <row r="66" spans="1:6" ht="46.8" hidden="1" outlineLevel="1" x14ac:dyDescent="0.3">
      <c r="A66" s="9" t="s">
        <v>51</v>
      </c>
      <c r="B66" s="5" t="s">
        <v>64</v>
      </c>
      <c r="C66" s="5" t="s">
        <v>2</v>
      </c>
      <c r="D66" s="19">
        <f t="shared" si="2"/>
        <v>0</v>
      </c>
      <c r="E66" s="46">
        <f>E67</f>
        <v>0</v>
      </c>
      <c r="F66" s="2"/>
    </row>
    <row r="67" spans="1:6" ht="31.2" hidden="1" outlineLevel="2" x14ac:dyDescent="0.3">
      <c r="A67" s="9" t="s">
        <v>10</v>
      </c>
      <c r="B67" s="5" t="s">
        <v>64</v>
      </c>
      <c r="C67" s="5" t="s">
        <v>11</v>
      </c>
      <c r="D67" s="19">
        <f t="shared" si="2"/>
        <v>0</v>
      </c>
      <c r="E67" s="46">
        <v>0</v>
      </c>
      <c r="F67" s="2"/>
    </row>
    <row r="68" spans="1:6" ht="31.2" hidden="1" outlineLevel="1" x14ac:dyDescent="0.3">
      <c r="A68" s="9" t="s">
        <v>65</v>
      </c>
      <c r="B68" s="5" t="s">
        <v>66</v>
      </c>
      <c r="C68" s="5" t="s">
        <v>2</v>
      </c>
      <c r="D68" s="19">
        <f t="shared" si="2"/>
        <v>0</v>
      </c>
      <c r="E68" s="46">
        <f>E69</f>
        <v>0</v>
      </c>
      <c r="F68" s="2"/>
    </row>
    <row r="69" spans="1:6" ht="31.2" hidden="1" outlineLevel="2" x14ac:dyDescent="0.3">
      <c r="A69" s="9" t="s">
        <v>10</v>
      </c>
      <c r="B69" s="5" t="s">
        <v>66</v>
      </c>
      <c r="C69" s="5" t="s">
        <v>11</v>
      </c>
      <c r="D69" s="19">
        <f t="shared" si="2"/>
        <v>0</v>
      </c>
      <c r="E69" s="46">
        <v>0</v>
      </c>
      <c r="F69" s="2"/>
    </row>
    <row r="70" spans="1:6" ht="46.8" hidden="1" outlineLevel="2" x14ac:dyDescent="0.3">
      <c r="A70" s="9" t="s">
        <v>97</v>
      </c>
      <c r="B70" s="44" t="s">
        <v>95</v>
      </c>
      <c r="C70" s="44" t="s">
        <v>2</v>
      </c>
      <c r="D70" s="19">
        <f t="shared" si="2"/>
        <v>0</v>
      </c>
      <c r="E70" s="46">
        <f>E71</f>
        <v>0</v>
      </c>
      <c r="F70" s="2"/>
    </row>
    <row r="71" spans="1:6" ht="31.2" hidden="1" outlineLevel="2" x14ac:dyDescent="0.3">
      <c r="A71" s="9" t="s">
        <v>10</v>
      </c>
      <c r="B71" s="44" t="s">
        <v>95</v>
      </c>
      <c r="C71" s="44" t="s">
        <v>11</v>
      </c>
      <c r="D71" s="19">
        <f t="shared" si="2"/>
        <v>0</v>
      </c>
      <c r="E71" s="46">
        <v>0</v>
      </c>
      <c r="F71" s="2"/>
    </row>
    <row r="72" spans="1:6" ht="31.2" hidden="1" outlineLevel="1" x14ac:dyDescent="0.3">
      <c r="A72" s="9" t="s">
        <v>67</v>
      </c>
      <c r="B72" s="5" t="s">
        <v>68</v>
      </c>
      <c r="C72" s="5" t="s">
        <v>2</v>
      </c>
      <c r="D72" s="19">
        <f t="shared" si="2"/>
        <v>0</v>
      </c>
      <c r="E72" s="46">
        <f>E73</f>
        <v>0</v>
      </c>
      <c r="F72" s="2"/>
    </row>
    <row r="73" spans="1:6" ht="31.2" hidden="1" outlineLevel="2" x14ac:dyDescent="0.3">
      <c r="A73" s="9" t="s">
        <v>10</v>
      </c>
      <c r="B73" s="5" t="s">
        <v>68</v>
      </c>
      <c r="C73" s="5" t="s">
        <v>11</v>
      </c>
      <c r="D73" s="19">
        <f t="shared" si="2"/>
        <v>0</v>
      </c>
      <c r="E73" s="46">
        <v>0</v>
      </c>
      <c r="F73" s="2"/>
    </row>
    <row r="74" spans="1:6" s="62" customFormat="1" ht="46.8" hidden="1" outlineLevel="2" x14ac:dyDescent="0.3">
      <c r="A74" s="58" t="s">
        <v>101</v>
      </c>
      <c r="B74" s="59" t="s">
        <v>70</v>
      </c>
      <c r="C74" s="59" t="s">
        <v>2</v>
      </c>
      <c r="D74" s="21">
        <f t="shared" si="2"/>
        <v>0</v>
      </c>
      <c r="E74" s="60">
        <f>E75</f>
        <v>0</v>
      </c>
      <c r="F74" s="61"/>
    </row>
    <row r="75" spans="1:6" hidden="1" outlineLevel="2" x14ac:dyDescent="0.3">
      <c r="A75" s="56" t="s">
        <v>103</v>
      </c>
      <c r="B75" s="57" t="s">
        <v>102</v>
      </c>
      <c r="C75" s="44" t="s">
        <v>2</v>
      </c>
      <c r="D75" s="19">
        <f t="shared" si="2"/>
        <v>0</v>
      </c>
      <c r="E75" s="46">
        <f>E76</f>
        <v>0</v>
      </c>
      <c r="F75" s="2"/>
    </row>
    <row r="76" spans="1:6" ht="31.2" hidden="1" outlineLevel="2" x14ac:dyDescent="0.3">
      <c r="A76" s="9" t="s">
        <v>10</v>
      </c>
      <c r="B76" s="57" t="s">
        <v>102</v>
      </c>
      <c r="C76" s="44" t="s">
        <v>11</v>
      </c>
      <c r="D76" s="19">
        <f t="shared" si="2"/>
        <v>0</v>
      </c>
      <c r="E76" s="46">
        <v>0</v>
      </c>
      <c r="F76" s="2"/>
    </row>
    <row r="77" spans="1:6" ht="46.8" hidden="1" collapsed="1" x14ac:dyDescent="0.3">
      <c r="A77" s="22" t="s">
        <v>75</v>
      </c>
      <c r="B77" s="23" t="s">
        <v>76</v>
      </c>
      <c r="C77" s="23" t="s">
        <v>2</v>
      </c>
      <c r="D77" s="21">
        <f t="shared" si="2"/>
        <v>0</v>
      </c>
      <c r="E77" s="46">
        <f>E78+E86</f>
        <v>0</v>
      </c>
      <c r="F77" s="2"/>
    </row>
    <row r="78" spans="1:6" ht="46.8" hidden="1" outlineLevel="1" x14ac:dyDescent="0.3">
      <c r="A78" s="9" t="s">
        <v>77</v>
      </c>
      <c r="B78" s="5" t="s">
        <v>78</v>
      </c>
      <c r="C78" s="5" t="s">
        <v>2</v>
      </c>
      <c r="D78" s="19">
        <f t="shared" si="2"/>
        <v>0</v>
      </c>
      <c r="E78" s="46">
        <f>E79</f>
        <v>0</v>
      </c>
      <c r="F78" s="2"/>
    </row>
    <row r="79" spans="1:6" ht="31.2" hidden="1" outlineLevel="2" x14ac:dyDescent="0.3">
      <c r="A79" s="9" t="s">
        <v>10</v>
      </c>
      <c r="B79" s="5" t="s">
        <v>78</v>
      </c>
      <c r="C79" s="5" t="s">
        <v>11</v>
      </c>
      <c r="D79" s="19">
        <f t="shared" si="2"/>
        <v>0</v>
      </c>
      <c r="E79" s="46">
        <v>0</v>
      </c>
      <c r="F79" s="2"/>
    </row>
    <row r="80" spans="1:6" ht="46.8" hidden="1" outlineLevel="1" x14ac:dyDescent="0.3">
      <c r="A80" s="9" t="s">
        <v>77</v>
      </c>
      <c r="B80" s="5" t="s">
        <v>79</v>
      </c>
      <c r="C80" s="5" t="s">
        <v>2</v>
      </c>
      <c r="D80" s="19">
        <f t="shared" si="2"/>
        <v>0</v>
      </c>
      <c r="E80" s="46">
        <v>0</v>
      </c>
      <c r="F80" s="2"/>
    </row>
    <row r="81" spans="1:9" ht="31.2" hidden="1" outlineLevel="2" x14ac:dyDescent="0.3">
      <c r="A81" s="9" t="s">
        <v>10</v>
      </c>
      <c r="B81" s="5" t="s">
        <v>79</v>
      </c>
      <c r="C81" s="5" t="s">
        <v>11</v>
      </c>
      <c r="D81" s="19">
        <f t="shared" si="2"/>
        <v>0</v>
      </c>
      <c r="E81" s="46">
        <v>0</v>
      </c>
      <c r="F81" s="2"/>
    </row>
    <row r="82" spans="1:9" hidden="1" outlineLevel="1" x14ac:dyDescent="0.3">
      <c r="A82" s="9" t="s">
        <v>80</v>
      </c>
      <c r="B82" s="5" t="s">
        <v>81</v>
      </c>
      <c r="C82" s="5" t="s">
        <v>2</v>
      </c>
      <c r="D82" s="19">
        <f t="shared" si="2"/>
        <v>0</v>
      </c>
      <c r="E82" s="46">
        <v>0</v>
      </c>
      <c r="F82" s="2"/>
    </row>
    <row r="83" spans="1:9" ht="31.2" hidden="1" outlineLevel="2" x14ac:dyDescent="0.3">
      <c r="A83" s="9" t="s">
        <v>10</v>
      </c>
      <c r="B83" s="5" t="s">
        <v>81</v>
      </c>
      <c r="C83" s="5" t="s">
        <v>11</v>
      </c>
      <c r="D83" s="19">
        <f t="shared" si="2"/>
        <v>0</v>
      </c>
      <c r="E83" s="46">
        <v>0</v>
      </c>
      <c r="F83" s="2"/>
    </row>
    <row r="84" spans="1:9" ht="31.2" hidden="1" outlineLevel="1" x14ac:dyDescent="0.3">
      <c r="A84" s="9" t="s">
        <v>82</v>
      </c>
      <c r="B84" s="5" t="s">
        <v>83</v>
      </c>
      <c r="C84" s="5" t="s">
        <v>2</v>
      </c>
      <c r="D84" s="19">
        <f t="shared" si="2"/>
        <v>0</v>
      </c>
      <c r="E84" s="46">
        <v>0</v>
      </c>
      <c r="F84" s="2"/>
    </row>
    <row r="85" spans="1:9" ht="31.2" hidden="1" outlineLevel="2" x14ac:dyDescent="0.3">
      <c r="A85" s="9" t="s">
        <v>10</v>
      </c>
      <c r="B85" s="5" t="s">
        <v>83</v>
      </c>
      <c r="C85" s="5" t="s">
        <v>11</v>
      </c>
      <c r="D85" s="19">
        <f t="shared" si="2"/>
        <v>0</v>
      </c>
      <c r="E85" s="46">
        <v>0</v>
      </c>
      <c r="F85" s="2"/>
    </row>
    <row r="86" spans="1:9" hidden="1" outlineLevel="2" x14ac:dyDescent="0.3">
      <c r="A86" s="56" t="s">
        <v>105</v>
      </c>
      <c r="B86" s="5" t="s">
        <v>78</v>
      </c>
      <c r="C86" s="44" t="s">
        <v>2</v>
      </c>
      <c r="D86" s="19">
        <f t="shared" si="2"/>
        <v>0</v>
      </c>
      <c r="E86" s="46">
        <f>E87</f>
        <v>0</v>
      </c>
      <c r="F86" s="2"/>
    </row>
    <row r="87" spans="1:9" ht="31.2" hidden="1" outlineLevel="2" x14ac:dyDescent="0.3">
      <c r="A87" s="9" t="s">
        <v>10</v>
      </c>
      <c r="B87" s="5" t="s">
        <v>78</v>
      </c>
      <c r="C87" s="44" t="s">
        <v>2</v>
      </c>
      <c r="D87" s="19">
        <f t="shared" si="2"/>
        <v>0</v>
      </c>
      <c r="E87" s="46">
        <v>0</v>
      </c>
      <c r="F87" s="2"/>
    </row>
    <row r="88" spans="1:9" ht="46.8" hidden="1" collapsed="1" x14ac:dyDescent="0.3">
      <c r="A88" s="22" t="s">
        <v>84</v>
      </c>
      <c r="B88" s="23" t="s">
        <v>85</v>
      </c>
      <c r="C88" s="23" t="s">
        <v>2</v>
      </c>
      <c r="D88" s="21">
        <f>E88/1000</f>
        <v>0</v>
      </c>
      <c r="E88" s="46">
        <f>E91+E93</f>
        <v>0</v>
      </c>
      <c r="F88" s="2"/>
    </row>
    <row r="89" spans="1:9" ht="31.2" hidden="1" outlineLevel="1" x14ac:dyDescent="0.3">
      <c r="A89" s="9" t="s">
        <v>86</v>
      </c>
      <c r="B89" s="5" t="s">
        <v>87</v>
      </c>
      <c r="C89" s="5" t="s">
        <v>2</v>
      </c>
      <c r="D89" s="19">
        <f t="shared" ref="D89:D97" si="3">E89/1000</f>
        <v>0</v>
      </c>
      <c r="E89" s="46">
        <v>0</v>
      </c>
      <c r="F89" s="2"/>
    </row>
    <row r="90" spans="1:9" ht="31.2" hidden="1" outlineLevel="2" x14ac:dyDescent="0.3">
      <c r="A90" s="9" t="s">
        <v>10</v>
      </c>
      <c r="B90" s="5" t="s">
        <v>87</v>
      </c>
      <c r="C90" s="5" t="s">
        <v>11</v>
      </c>
      <c r="D90" s="19">
        <f t="shared" si="3"/>
        <v>0</v>
      </c>
      <c r="E90" s="46">
        <v>0</v>
      </c>
      <c r="F90" s="2"/>
    </row>
    <row r="91" spans="1:9" hidden="1" outlineLevel="1" collapsed="1" x14ac:dyDescent="0.3">
      <c r="A91" s="24" t="s">
        <v>88</v>
      </c>
      <c r="B91" s="25" t="s">
        <v>89</v>
      </c>
      <c r="C91" s="25" t="s">
        <v>2</v>
      </c>
      <c r="D91" s="26">
        <f>E91/1000</f>
        <v>0</v>
      </c>
      <c r="E91" s="55">
        <f>E92</f>
        <v>0</v>
      </c>
      <c r="F91" s="2"/>
    </row>
    <row r="92" spans="1:9" ht="31.2" hidden="1" outlineLevel="2" x14ac:dyDescent="0.3">
      <c r="A92" s="27" t="s">
        <v>10</v>
      </c>
      <c r="B92" s="28" t="s">
        <v>89</v>
      </c>
      <c r="C92" s="28" t="s">
        <v>11</v>
      </c>
      <c r="D92" s="19">
        <f t="shared" si="3"/>
        <v>0</v>
      </c>
      <c r="E92" s="49">
        <v>0</v>
      </c>
      <c r="F92" s="2"/>
    </row>
    <row r="93" spans="1:9" ht="46.8" hidden="1" outlineLevel="2" x14ac:dyDescent="0.3">
      <c r="A93" s="56" t="s">
        <v>100</v>
      </c>
      <c r="B93" s="54" t="s">
        <v>99</v>
      </c>
      <c r="C93" s="54" t="s">
        <v>2</v>
      </c>
      <c r="D93" s="19">
        <f t="shared" si="3"/>
        <v>0</v>
      </c>
      <c r="E93" s="49">
        <f>E94</f>
        <v>0</v>
      </c>
      <c r="F93" s="2"/>
    </row>
    <row r="94" spans="1:9" ht="31.2" hidden="1" outlineLevel="2" x14ac:dyDescent="0.3">
      <c r="A94" s="27" t="s">
        <v>10</v>
      </c>
      <c r="B94" s="54" t="s">
        <v>99</v>
      </c>
      <c r="C94" s="54" t="s">
        <v>11</v>
      </c>
      <c r="D94" s="19">
        <f t="shared" si="3"/>
        <v>0</v>
      </c>
      <c r="E94" s="49">
        <v>0</v>
      </c>
      <c r="F94" s="2"/>
    </row>
    <row r="95" spans="1:9" ht="46.8" hidden="1" outlineLevel="2" x14ac:dyDescent="0.3">
      <c r="A95" s="50" t="s">
        <v>98</v>
      </c>
      <c r="B95" s="51">
        <v>1500000000</v>
      </c>
      <c r="C95" s="53" t="s">
        <v>2</v>
      </c>
      <c r="D95" s="19">
        <f t="shared" si="3"/>
        <v>0</v>
      </c>
      <c r="E95" s="52">
        <f>E96</f>
        <v>0</v>
      </c>
      <c r="F95" s="2"/>
      <c r="H95" s="1">
        <v>100</v>
      </c>
      <c r="I95" s="66">
        <f>D14+D20+D31+D58</f>
        <v>3595.8229700000002</v>
      </c>
    </row>
    <row r="96" spans="1:9" ht="31.2" hidden="1" outlineLevel="2" x14ac:dyDescent="0.3">
      <c r="A96" s="63" t="s">
        <v>104</v>
      </c>
      <c r="B96" s="28">
        <v>1500001040</v>
      </c>
      <c r="C96" s="54" t="s">
        <v>2</v>
      </c>
      <c r="D96" s="19">
        <f t="shared" si="3"/>
        <v>0</v>
      </c>
      <c r="E96" s="49">
        <f>E97</f>
        <v>0</v>
      </c>
      <c r="F96" s="2"/>
    </row>
    <row r="97" spans="1:6" ht="31.2" hidden="1" outlineLevel="2" x14ac:dyDescent="0.3">
      <c r="A97" s="27" t="s">
        <v>10</v>
      </c>
      <c r="B97" s="28">
        <v>1500001040</v>
      </c>
      <c r="C97" s="54" t="s">
        <v>2</v>
      </c>
      <c r="D97" s="19">
        <f t="shared" si="3"/>
        <v>0</v>
      </c>
      <c r="E97" s="49">
        <v>0</v>
      </c>
      <c r="F97" s="2"/>
    </row>
    <row r="98" spans="1:6" ht="14.4" customHeight="1" collapsed="1" x14ac:dyDescent="0.3">
      <c r="A98" s="85" t="s">
        <v>90</v>
      </c>
      <c r="B98" s="86"/>
      <c r="C98" s="87"/>
      <c r="D98" s="29">
        <f>E98/1000</f>
        <v>8638.3253000000004</v>
      </c>
      <c r="E98" s="48">
        <f>E12+E35+E38+E41+E56+E60+E63+E77+E88+E95</f>
        <v>8638325.3000000007</v>
      </c>
      <c r="F98" s="2"/>
    </row>
    <row r="99" spans="1:6" ht="12.75" customHeight="1" x14ac:dyDescent="0.3">
      <c r="A99" s="10"/>
      <c r="B99" s="3"/>
      <c r="C99" s="3"/>
      <c r="D99" s="3"/>
      <c r="E99" s="3"/>
      <c r="F99" s="2"/>
    </row>
    <row r="100" spans="1:6" ht="25.65" customHeight="1" x14ac:dyDescent="0.3">
      <c r="A100" s="71"/>
      <c r="B100" s="72"/>
      <c r="C100" s="72"/>
      <c r="D100" s="72"/>
      <c r="E100" s="72"/>
      <c r="F100" s="2"/>
    </row>
  </sheetData>
  <mergeCells count="10">
    <mergeCell ref="A100:E100"/>
    <mergeCell ref="A6:E6"/>
    <mergeCell ref="A7:E8"/>
    <mergeCell ref="A10:A11"/>
    <mergeCell ref="B10:B11"/>
    <mergeCell ref="C10:C11"/>
    <mergeCell ref="E10:E11"/>
    <mergeCell ref="D10:D11"/>
    <mergeCell ref="A9:E9"/>
    <mergeCell ref="A98:C98"/>
  </mergeCells>
  <pageMargins left="0.78749999999999998" right="0.59027779999999996" top="0.59027779999999996" bottom="0.59027779999999996" header="0.39374999999999999" footer="0.51180550000000002"/>
  <pageSetup paperSize="9" scale="80" fitToHeight="0" orientation="portrait" r:id="rId1"/>
  <headerFooter>
    <oddHeader>&amp;R&amp;P</oddHeader>
    <evenHeader>&amp;R&amp;P</even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3"/>
  <sheetViews>
    <sheetView showGridLines="0" tabSelected="1" zoomScaleSheetLayoutView="100" workbookViewId="0">
      <selection activeCell="G67" sqref="G1:G1048576"/>
    </sheetView>
  </sheetViews>
  <sheetFormatPr defaultColWidth="9.109375" defaultRowHeight="15.6" outlineLevelRow="2" x14ac:dyDescent="0.3"/>
  <cols>
    <col min="1" max="1" width="54.88671875" style="11" customWidth="1"/>
    <col min="2" max="2" width="10.6640625" style="7" customWidth="1"/>
    <col min="3" max="3" width="7.6640625" style="7" customWidth="1"/>
    <col min="4" max="4" width="13" style="7" customWidth="1"/>
    <col min="5" max="5" width="9.33203125" style="7" hidden="1" customWidth="1"/>
    <col min="6" max="6" width="13.33203125" style="7" customWidth="1"/>
    <col min="7" max="7" width="11.6640625" style="7" hidden="1" customWidth="1"/>
    <col min="8" max="8" width="9.109375" style="7" customWidth="1"/>
    <col min="9" max="16384" width="9.109375" style="1"/>
  </cols>
  <sheetData>
    <row r="1" spans="1:8" x14ac:dyDescent="0.3">
      <c r="A1" s="30"/>
      <c r="B1" s="31" t="s">
        <v>121</v>
      </c>
      <c r="C1" s="32"/>
      <c r="D1" s="32"/>
      <c r="E1" s="33"/>
      <c r="F1" s="33"/>
    </row>
    <row r="2" spans="1:8" x14ac:dyDescent="0.3">
      <c r="A2" s="30"/>
      <c r="B2" s="31" t="s">
        <v>91</v>
      </c>
      <c r="C2" s="32"/>
      <c r="D2" s="32"/>
      <c r="E2" s="33"/>
      <c r="F2" s="33"/>
    </row>
    <row r="3" spans="1:8" x14ac:dyDescent="0.3">
      <c r="A3" s="30"/>
      <c r="B3" s="31" t="s">
        <v>92</v>
      </c>
      <c r="C3" s="32"/>
      <c r="D3" s="32"/>
      <c r="E3" s="33"/>
      <c r="F3" s="33"/>
    </row>
    <row r="4" spans="1:8" x14ac:dyDescent="0.3">
      <c r="A4" s="30"/>
      <c r="B4" s="31" t="s">
        <v>122</v>
      </c>
      <c r="C4" s="32"/>
      <c r="D4" s="32"/>
      <c r="E4" s="33"/>
      <c r="F4" s="33"/>
    </row>
    <row r="5" spans="1:8" x14ac:dyDescent="0.3">
      <c r="A5" s="30"/>
      <c r="B5" s="31"/>
      <c r="C5" s="32"/>
      <c r="D5" s="32"/>
      <c r="E5" s="33"/>
      <c r="F5" s="33"/>
    </row>
    <row r="6" spans="1:8" x14ac:dyDescent="0.3">
      <c r="A6" s="89" t="s">
        <v>93</v>
      </c>
      <c r="B6" s="89"/>
      <c r="C6" s="89"/>
      <c r="D6" s="89"/>
      <c r="E6" s="89"/>
      <c r="F6" s="89"/>
    </row>
    <row r="7" spans="1:8" ht="15.75" customHeight="1" x14ac:dyDescent="0.3">
      <c r="A7" s="88" t="s">
        <v>110</v>
      </c>
      <c r="B7" s="88"/>
      <c r="C7" s="88"/>
      <c r="D7" s="88"/>
      <c r="E7" s="88"/>
      <c r="F7" s="88"/>
    </row>
    <row r="8" spans="1:8" x14ac:dyDescent="0.3">
      <c r="A8" s="88"/>
      <c r="B8" s="88"/>
      <c r="C8" s="88"/>
      <c r="D8" s="88"/>
      <c r="E8" s="88"/>
      <c r="F8" s="88"/>
    </row>
    <row r="9" spans="1:8" x14ac:dyDescent="0.3">
      <c r="A9" s="88"/>
      <c r="B9" s="88"/>
      <c r="C9" s="88"/>
      <c r="D9" s="88"/>
      <c r="E9" s="88"/>
      <c r="F9" s="88"/>
    </row>
    <row r="10" spans="1:8" ht="12" customHeight="1" x14ac:dyDescent="0.3">
      <c r="A10" s="90"/>
      <c r="B10" s="90"/>
      <c r="C10" s="90"/>
      <c r="D10" s="90"/>
      <c r="E10" s="90"/>
      <c r="F10" s="90"/>
      <c r="G10" s="90"/>
      <c r="H10" s="3"/>
    </row>
    <row r="11" spans="1:8" ht="69" customHeight="1" x14ac:dyDescent="0.3">
      <c r="A11" s="8" t="s">
        <v>94</v>
      </c>
      <c r="B11" s="4" t="s">
        <v>0</v>
      </c>
      <c r="C11" s="4" t="s">
        <v>1</v>
      </c>
      <c r="D11" s="4" t="s">
        <v>111</v>
      </c>
      <c r="E11" s="4"/>
      <c r="F11" s="4" t="s">
        <v>112</v>
      </c>
      <c r="G11" s="4"/>
      <c r="H11" s="3"/>
    </row>
    <row r="12" spans="1:8" ht="102" customHeight="1" x14ac:dyDescent="0.3">
      <c r="A12" s="22" t="s">
        <v>117</v>
      </c>
      <c r="B12" s="23" t="s">
        <v>3</v>
      </c>
      <c r="C12" s="23" t="s">
        <v>2</v>
      </c>
      <c r="D12" s="36">
        <f>E12/1000</f>
        <v>5446.3341799999998</v>
      </c>
      <c r="E12" s="37">
        <f>E13+E15+E19+E22+E24+E26+E28+E30+E33</f>
        <v>5446334.1799999997</v>
      </c>
      <c r="F12" s="42">
        <f>G12/1000</f>
        <v>5596.8135999999995</v>
      </c>
      <c r="G12" s="6">
        <f>G13+G15+G19+G22+G24+G26+G30+G28+G33</f>
        <v>5596813.5999999996</v>
      </c>
      <c r="H12" s="3"/>
    </row>
    <row r="13" spans="1:8" outlineLevel="1" x14ac:dyDescent="0.3">
      <c r="A13" s="9" t="s">
        <v>4</v>
      </c>
      <c r="B13" s="5" t="s">
        <v>5</v>
      </c>
      <c r="C13" s="5" t="s">
        <v>2</v>
      </c>
      <c r="D13" s="34">
        <f t="shared" ref="D13:D76" si="0">E13/1000</f>
        <v>715.01214000000004</v>
      </c>
      <c r="E13" s="35">
        <f>E14</f>
        <v>715012.14</v>
      </c>
      <c r="F13" s="43">
        <f t="shared" ref="F13:F76" si="1">G13/1000</f>
        <v>715.01214000000004</v>
      </c>
      <c r="G13" s="6">
        <f>G14</f>
        <v>715012.14</v>
      </c>
      <c r="H13" s="3"/>
    </row>
    <row r="14" spans="1:8" ht="89.25" customHeight="1" outlineLevel="2" x14ac:dyDescent="0.3">
      <c r="A14" s="9" t="s">
        <v>6</v>
      </c>
      <c r="B14" s="5" t="s">
        <v>5</v>
      </c>
      <c r="C14" s="5" t="s">
        <v>7</v>
      </c>
      <c r="D14" s="34">
        <f>[1]Приложение14!$F$13</f>
        <v>715.01214000000004</v>
      </c>
      <c r="E14" s="35">
        <f>[1]Приложение14!$G$13</f>
        <v>715012.14</v>
      </c>
      <c r="F14" s="43">
        <f>G14/1000</f>
        <v>715.01214000000004</v>
      </c>
      <c r="G14" s="6">
        <f>[1]Приложение14!$I$13</f>
        <v>715012.14</v>
      </c>
      <c r="H14" s="3"/>
    </row>
    <row r="15" spans="1:8" ht="31.2" outlineLevel="1" x14ac:dyDescent="0.3">
      <c r="A15" s="9" t="s">
        <v>8</v>
      </c>
      <c r="B15" s="5" t="s">
        <v>9</v>
      </c>
      <c r="C15" s="5" t="s">
        <v>2</v>
      </c>
      <c r="D15" s="34">
        <f t="shared" si="0"/>
        <v>2318.7458799999999</v>
      </c>
      <c r="E15" s="35">
        <f>E16+E17+E18</f>
        <v>2318745.88</v>
      </c>
      <c r="F15" s="43">
        <f t="shared" si="1"/>
        <v>2326.5106299999998</v>
      </c>
      <c r="G15" s="6">
        <f>G16+G17+G18</f>
        <v>2326510.63</v>
      </c>
      <c r="H15" s="3"/>
    </row>
    <row r="16" spans="1:8" ht="89.25" customHeight="1" outlineLevel="2" x14ac:dyDescent="0.3">
      <c r="A16" s="9" t="s">
        <v>6</v>
      </c>
      <c r="B16" s="5" t="s">
        <v>9</v>
      </c>
      <c r="C16" s="5" t="s">
        <v>7</v>
      </c>
      <c r="D16" s="34">
        <f t="shared" si="0"/>
        <v>1760.29458</v>
      </c>
      <c r="E16" s="35">
        <f>[1]Приложение14!$G$19</f>
        <v>1760294.58</v>
      </c>
      <c r="F16" s="43">
        <f t="shared" si="1"/>
        <v>1760.29458</v>
      </c>
      <c r="G16" s="6">
        <f>[1]Приложение14!$I$19</f>
        <v>1760294.58</v>
      </c>
      <c r="H16" s="3"/>
    </row>
    <row r="17" spans="1:8" ht="38.25" customHeight="1" outlineLevel="2" x14ac:dyDescent="0.3">
      <c r="A17" s="9" t="s">
        <v>10</v>
      </c>
      <c r="B17" s="5" t="s">
        <v>9</v>
      </c>
      <c r="C17" s="5" t="s">
        <v>11</v>
      </c>
      <c r="D17" s="34">
        <f>[1]Приложение14!$F$20</f>
        <v>485.52629999999999</v>
      </c>
      <c r="E17" s="35">
        <f>[1]Приложение14!$G$20</f>
        <v>485526.3</v>
      </c>
      <c r="F17" s="43">
        <f>[1]Приложение14!$H$20</f>
        <v>493.82804999999996</v>
      </c>
      <c r="G17" s="6">
        <f>[1]Приложение14!$I$20</f>
        <v>493828.05</v>
      </c>
      <c r="H17" s="3"/>
    </row>
    <row r="18" spans="1:8" outlineLevel="2" x14ac:dyDescent="0.3">
      <c r="A18" s="9" t="s">
        <v>12</v>
      </c>
      <c r="B18" s="5" t="s">
        <v>9</v>
      </c>
      <c r="C18" s="5" t="s">
        <v>13</v>
      </c>
      <c r="D18" s="34">
        <f>[1]Приложение14!$F$21</f>
        <v>72.924999999999997</v>
      </c>
      <c r="E18" s="35">
        <f>[1]Приложение14!$G$21</f>
        <v>72925</v>
      </c>
      <c r="F18" s="43">
        <f>[1]Приложение14!$H$21</f>
        <v>72.288000000000011</v>
      </c>
      <c r="G18" s="6">
        <f>[1]Приложение14!$I$21</f>
        <v>72388</v>
      </c>
      <c r="H18" s="3"/>
    </row>
    <row r="19" spans="1:8" ht="51" customHeight="1" outlineLevel="1" x14ac:dyDescent="0.3">
      <c r="A19" s="9" t="s">
        <v>14</v>
      </c>
      <c r="B19" s="5" t="s">
        <v>15</v>
      </c>
      <c r="C19" s="5" t="s">
        <v>2</v>
      </c>
      <c r="D19" s="34">
        <f t="shared" si="0"/>
        <v>1681.0581599999998</v>
      </c>
      <c r="E19" s="35">
        <f>E20+E21</f>
        <v>1681058.16</v>
      </c>
      <c r="F19" s="43">
        <f t="shared" si="1"/>
        <v>1752.18283</v>
      </c>
      <c r="G19" s="6">
        <f>G20+G21</f>
        <v>1752182.83</v>
      </c>
      <c r="H19" s="3"/>
    </row>
    <row r="20" spans="1:8" ht="89.25" customHeight="1" outlineLevel="2" x14ac:dyDescent="0.3">
      <c r="A20" s="9" t="s">
        <v>6</v>
      </c>
      <c r="B20" s="5" t="s">
        <v>15</v>
      </c>
      <c r="C20" s="5" t="s">
        <v>7</v>
      </c>
      <c r="D20" s="34">
        <f t="shared" si="0"/>
        <v>1511.0581599999998</v>
      </c>
      <c r="E20" s="35">
        <f>[1]Приложение14!$G$29</f>
        <v>1511058.16</v>
      </c>
      <c r="F20" s="43">
        <f t="shared" si="1"/>
        <v>1502.18283</v>
      </c>
      <c r="G20" s="6">
        <f>[1]Приложение14!$I$29</f>
        <v>1502182.83</v>
      </c>
      <c r="H20" s="3"/>
    </row>
    <row r="21" spans="1:8" ht="38.25" customHeight="1" outlineLevel="2" x14ac:dyDescent="0.3">
      <c r="A21" s="9" t="s">
        <v>10</v>
      </c>
      <c r="B21" s="5" t="s">
        <v>15</v>
      </c>
      <c r="C21" s="5" t="s">
        <v>11</v>
      </c>
      <c r="D21" s="34">
        <f>E21/1000</f>
        <v>170</v>
      </c>
      <c r="E21" s="35">
        <f>[1]Приложение14!$G$30</f>
        <v>170000</v>
      </c>
      <c r="F21" s="43">
        <f t="shared" si="1"/>
        <v>250</v>
      </c>
      <c r="G21" s="6">
        <f>[1]Приложение14!$I$30</f>
        <v>250000</v>
      </c>
      <c r="H21" s="3"/>
    </row>
    <row r="22" spans="1:8" outlineLevel="1" x14ac:dyDescent="0.3">
      <c r="A22" s="9" t="s">
        <v>16</v>
      </c>
      <c r="B22" s="5" t="s">
        <v>17</v>
      </c>
      <c r="C22" s="5" t="s">
        <v>2</v>
      </c>
      <c r="D22" s="34">
        <f t="shared" si="0"/>
        <v>10</v>
      </c>
      <c r="E22" s="35">
        <f>E23</f>
        <v>10000</v>
      </c>
      <c r="F22" s="43">
        <f t="shared" si="1"/>
        <v>10</v>
      </c>
      <c r="G22" s="6">
        <f>G23</f>
        <v>10000</v>
      </c>
      <c r="H22" s="3"/>
    </row>
    <row r="23" spans="1:8" outlineLevel="2" x14ac:dyDescent="0.3">
      <c r="A23" s="9" t="s">
        <v>12</v>
      </c>
      <c r="B23" s="5" t="s">
        <v>17</v>
      </c>
      <c r="C23" s="5" t="s">
        <v>13</v>
      </c>
      <c r="D23" s="34">
        <f t="shared" si="0"/>
        <v>10</v>
      </c>
      <c r="E23" s="35">
        <f>[1]Приложение14!$G$32</f>
        <v>10000</v>
      </c>
      <c r="F23" s="43">
        <f t="shared" si="1"/>
        <v>10</v>
      </c>
      <c r="G23" s="6">
        <f>[1]Приложение14!$I$32</f>
        <v>10000</v>
      </c>
      <c r="H23" s="3"/>
    </row>
    <row r="24" spans="1:8" ht="25.5" customHeight="1" outlineLevel="1" x14ac:dyDescent="0.3">
      <c r="A24" s="9" t="s">
        <v>18</v>
      </c>
      <c r="B24" s="5" t="s">
        <v>19</v>
      </c>
      <c r="C24" s="5" t="s">
        <v>2</v>
      </c>
      <c r="D24" s="34">
        <f t="shared" si="0"/>
        <v>10</v>
      </c>
      <c r="E24" s="35">
        <v>10000</v>
      </c>
      <c r="F24" s="43">
        <f t="shared" si="1"/>
        <v>10</v>
      </c>
      <c r="G24" s="6">
        <v>10000</v>
      </c>
      <c r="H24" s="3"/>
    </row>
    <row r="25" spans="1:8" outlineLevel="2" x14ac:dyDescent="0.3">
      <c r="A25" s="9" t="s">
        <v>12</v>
      </c>
      <c r="B25" s="5" t="s">
        <v>19</v>
      </c>
      <c r="C25" s="5" t="s">
        <v>13</v>
      </c>
      <c r="D25" s="34">
        <f t="shared" si="0"/>
        <v>10</v>
      </c>
      <c r="E25" s="35">
        <v>10000</v>
      </c>
      <c r="F25" s="43">
        <f t="shared" si="1"/>
        <v>10</v>
      </c>
      <c r="G25" s="6">
        <v>10000</v>
      </c>
      <c r="H25" s="3"/>
    </row>
    <row r="26" spans="1:8" ht="31.2" outlineLevel="1" x14ac:dyDescent="0.3">
      <c r="A26" s="9" t="s">
        <v>20</v>
      </c>
      <c r="B26" s="5" t="s">
        <v>21</v>
      </c>
      <c r="C26" s="5" t="s">
        <v>2</v>
      </c>
      <c r="D26" s="34">
        <f t="shared" si="0"/>
        <v>42.408000000000001</v>
      </c>
      <c r="E26" s="35">
        <f>E27</f>
        <v>42408</v>
      </c>
      <c r="F26" s="43">
        <f t="shared" si="1"/>
        <v>42.408000000000001</v>
      </c>
      <c r="G26" s="6">
        <f>G27</f>
        <v>42408</v>
      </c>
      <c r="H26" s="3"/>
    </row>
    <row r="27" spans="1:8" ht="31.2" outlineLevel="2" x14ac:dyDescent="0.3">
      <c r="A27" s="9" t="s">
        <v>22</v>
      </c>
      <c r="B27" s="5" t="s">
        <v>21</v>
      </c>
      <c r="C27" s="5" t="s">
        <v>23</v>
      </c>
      <c r="D27" s="34">
        <f t="shared" si="0"/>
        <v>42.408000000000001</v>
      </c>
      <c r="E27" s="35">
        <f>[1]Приложение14!$G$116</f>
        <v>42408</v>
      </c>
      <c r="F27" s="43">
        <f t="shared" si="1"/>
        <v>42.408000000000001</v>
      </c>
      <c r="G27" s="6">
        <f>[1]Приложение14!$I$116</f>
        <v>42408</v>
      </c>
      <c r="H27" s="3"/>
    </row>
    <row r="28" spans="1:8" ht="51" customHeight="1" outlineLevel="1" x14ac:dyDescent="0.3">
      <c r="A28" s="9" t="s">
        <v>24</v>
      </c>
      <c r="B28" s="5">
        <v>100016050</v>
      </c>
      <c r="C28" s="5" t="s">
        <v>2</v>
      </c>
      <c r="D28" s="34">
        <f t="shared" si="0"/>
        <v>1</v>
      </c>
      <c r="E28" s="35">
        <f>E29</f>
        <v>1000</v>
      </c>
      <c r="F28" s="43">
        <f t="shared" si="1"/>
        <v>1</v>
      </c>
      <c r="G28" s="6">
        <f>G29</f>
        <v>1000</v>
      </c>
      <c r="H28" s="3"/>
    </row>
    <row r="29" spans="1:8" ht="38.25" customHeight="1" outlineLevel="2" x14ac:dyDescent="0.3">
      <c r="A29" s="9" t="s">
        <v>10</v>
      </c>
      <c r="B29" s="5">
        <v>100016050</v>
      </c>
      <c r="C29" s="5" t="s">
        <v>11</v>
      </c>
      <c r="D29" s="34">
        <f t="shared" si="0"/>
        <v>1</v>
      </c>
      <c r="E29" s="35">
        <f>[1]Приложение14!$G$36</f>
        <v>1000</v>
      </c>
      <c r="F29" s="43">
        <f t="shared" si="1"/>
        <v>1</v>
      </c>
      <c r="G29" s="6">
        <f>[1]Приложение14!$I$36</f>
        <v>1000</v>
      </c>
      <c r="H29" s="3"/>
    </row>
    <row r="30" spans="1:8" ht="38.25" customHeight="1" outlineLevel="1" x14ac:dyDescent="0.3">
      <c r="A30" s="9" t="s">
        <v>25</v>
      </c>
      <c r="B30" s="5" t="s">
        <v>26</v>
      </c>
      <c r="C30" s="5" t="s">
        <v>2</v>
      </c>
      <c r="D30" s="34">
        <f t="shared" si="0"/>
        <v>275.60000000000002</v>
      </c>
      <c r="E30" s="35">
        <f>E31+E32</f>
        <v>275600</v>
      </c>
      <c r="F30" s="43">
        <f t="shared" si="1"/>
        <v>285.10000000000002</v>
      </c>
      <c r="G30" s="6">
        <f>G31+G32</f>
        <v>285100</v>
      </c>
      <c r="H30" s="3"/>
    </row>
    <row r="31" spans="1:8" ht="89.25" customHeight="1" outlineLevel="2" x14ac:dyDescent="0.3">
      <c r="A31" s="9" t="s">
        <v>6</v>
      </c>
      <c r="B31" s="5" t="s">
        <v>26</v>
      </c>
      <c r="C31" s="5" t="s">
        <v>7</v>
      </c>
      <c r="D31" s="34">
        <f t="shared" si="0"/>
        <v>271.94873999999999</v>
      </c>
      <c r="E31" s="35">
        <f>[1]Приложение14!$G$46</f>
        <v>271948.74</v>
      </c>
      <c r="F31" s="43">
        <f t="shared" si="1"/>
        <v>281.42339000000004</v>
      </c>
      <c r="G31" s="6">
        <f>[1]Приложение14!$I$46</f>
        <v>281423.39</v>
      </c>
      <c r="H31" s="3"/>
    </row>
    <row r="32" spans="1:8" ht="38.25" customHeight="1" outlineLevel="2" x14ac:dyDescent="0.3">
      <c r="A32" s="9" t="s">
        <v>10</v>
      </c>
      <c r="B32" s="5" t="s">
        <v>26</v>
      </c>
      <c r="C32" s="5" t="s">
        <v>11</v>
      </c>
      <c r="D32" s="34">
        <f t="shared" si="0"/>
        <v>3.6512600000000002</v>
      </c>
      <c r="E32" s="35">
        <f>[1]Приложение14!$G$47</f>
        <v>3651.26</v>
      </c>
      <c r="F32" s="43">
        <f t="shared" si="1"/>
        <v>3.6766100000000002</v>
      </c>
      <c r="G32" s="6">
        <f>[1]Приложение14!$I$47</f>
        <v>3676.61</v>
      </c>
      <c r="H32" s="3"/>
    </row>
    <row r="33" spans="1:8" outlineLevel="1" x14ac:dyDescent="0.3">
      <c r="A33" s="9" t="s">
        <v>27</v>
      </c>
      <c r="B33" s="5" t="s">
        <v>28</v>
      </c>
      <c r="C33" s="5" t="s">
        <v>2</v>
      </c>
      <c r="D33" s="34">
        <f t="shared" si="0"/>
        <v>392.51</v>
      </c>
      <c r="E33" s="35">
        <f>E34</f>
        <v>392510</v>
      </c>
      <c r="F33" s="43">
        <f t="shared" si="1"/>
        <v>454.6</v>
      </c>
      <c r="G33" s="6">
        <f>G34</f>
        <v>454600</v>
      </c>
      <c r="H33" s="3"/>
    </row>
    <row r="34" spans="1:8" outlineLevel="2" x14ac:dyDescent="0.3">
      <c r="A34" s="9" t="s">
        <v>12</v>
      </c>
      <c r="B34" s="5" t="s">
        <v>28</v>
      </c>
      <c r="C34" s="5" t="s">
        <v>13</v>
      </c>
      <c r="D34" s="34">
        <f t="shared" si="0"/>
        <v>392.51</v>
      </c>
      <c r="E34" s="35">
        <v>392510</v>
      </c>
      <c r="F34" s="43">
        <f t="shared" si="1"/>
        <v>454.6</v>
      </c>
      <c r="G34" s="6">
        <f>446600+8000</f>
        <v>454600</v>
      </c>
      <c r="H34" s="3"/>
    </row>
    <row r="35" spans="1:8" ht="51" customHeight="1" x14ac:dyDescent="0.3">
      <c r="A35" s="22" t="s">
        <v>29</v>
      </c>
      <c r="B35" s="23" t="s">
        <v>30</v>
      </c>
      <c r="C35" s="23" t="s">
        <v>2</v>
      </c>
      <c r="D35" s="36">
        <f t="shared" si="0"/>
        <v>5</v>
      </c>
      <c r="E35" s="37">
        <f>E36</f>
        <v>5000</v>
      </c>
      <c r="F35" s="42">
        <f t="shared" si="1"/>
        <v>5</v>
      </c>
      <c r="G35" s="6">
        <f>G36</f>
        <v>5000</v>
      </c>
      <c r="H35" s="3"/>
    </row>
    <row r="36" spans="1:8" ht="38.25" customHeight="1" outlineLevel="1" x14ac:dyDescent="0.3">
      <c r="A36" s="9" t="s">
        <v>31</v>
      </c>
      <c r="B36" s="5" t="s">
        <v>32</v>
      </c>
      <c r="C36" s="5" t="s">
        <v>2</v>
      </c>
      <c r="D36" s="34">
        <f t="shared" si="0"/>
        <v>5</v>
      </c>
      <c r="E36" s="35">
        <f>E37</f>
        <v>5000</v>
      </c>
      <c r="F36" s="43">
        <f t="shared" si="1"/>
        <v>5</v>
      </c>
      <c r="G36" s="6">
        <f>G37</f>
        <v>5000</v>
      </c>
      <c r="H36" s="3"/>
    </row>
    <row r="37" spans="1:8" outlineLevel="2" x14ac:dyDescent="0.3">
      <c r="A37" s="9" t="s">
        <v>12</v>
      </c>
      <c r="B37" s="5" t="s">
        <v>32</v>
      </c>
      <c r="C37" s="5" t="s">
        <v>13</v>
      </c>
      <c r="D37" s="34">
        <f t="shared" si="0"/>
        <v>5</v>
      </c>
      <c r="E37" s="35">
        <v>5000</v>
      </c>
      <c r="F37" s="43">
        <f t="shared" si="1"/>
        <v>5</v>
      </c>
      <c r="G37" s="6">
        <v>5000</v>
      </c>
      <c r="H37" s="3"/>
    </row>
    <row r="38" spans="1:8" ht="76.5" customHeight="1" x14ac:dyDescent="0.3">
      <c r="A38" s="22" t="s">
        <v>33</v>
      </c>
      <c r="B38" s="23" t="s">
        <v>34</v>
      </c>
      <c r="C38" s="23" t="s">
        <v>2</v>
      </c>
      <c r="D38" s="36">
        <f t="shared" si="0"/>
        <v>23.2</v>
      </c>
      <c r="E38" s="37">
        <f>E39</f>
        <v>23200</v>
      </c>
      <c r="F38" s="42">
        <f t="shared" si="1"/>
        <v>18.2</v>
      </c>
      <c r="G38" s="6">
        <f>G39</f>
        <v>18200</v>
      </c>
      <c r="H38" s="3"/>
    </row>
    <row r="39" spans="1:8" ht="38.25" customHeight="1" outlineLevel="1" x14ac:dyDescent="0.3">
      <c r="A39" s="9" t="s">
        <v>35</v>
      </c>
      <c r="B39" s="5" t="s">
        <v>36</v>
      </c>
      <c r="C39" s="5" t="s">
        <v>2</v>
      </c>
      <c r="D39" s="34">
        <f t="shared" si="0"/>
        <v>23.2</v>
      </c>
      <c r="E39" s="35">
        <f>E40</f>
        <v>23200</v>
      </c>
      <c r="F39" s="43">
        <f t="shared" si="1"/>
        <v>18.2</v>
      </c>
      <c r="G39" s="6">
        <f>G40</f>
        <v>18200</v>
      </c>
      <c r="H39" s="3"/>
    </row>
    <row r="40" spans="1:8" ht="38.25" customHeight="1" outlineLevel="2" x14ac:dyDescent="0.3">
      <c r="A40" s="9" t="s">
        <v>10</v>
      </c>
      <c r="B40" s="5" t="s">
        <v>36</v>
      </c>
      <c r="C40" s="5" t="s">
        <v>11</v>
      </c>
      <c r="D40" s="34">
        <f t="shared" si="0"/>
        <v>23.2</v>
      </c>
      <c r="E40" s="35">
        <f>[1]Приложение14!$G$52</f>
        <v>23200</v>
      </c>
      <c r="F40" s="43">
        <f t="shared" si="1"/>
        <v>18.2</v>
      </c>
      <c r="G40" s="6">
        <f>[1]Приложение14!$I$52</f>
        <v>18200</v>
      </c>
      <c r="H40" s="3"/>
    </row>
    <row r="41" spans="1:8" ht="63.75" customHeight="1" x14ac:dyDescent="0.3">
      <c r="A41" s="22" t="s">
        <v>37</v>
      </c>
      <c r="B41" s="23" t="s">
        <v>38</v>
      </c>
      <c r="C41" s="23" t="s">
        <v>2</v>
      </c>
      <c r="D41" s="36">
        <f t="shared" si="0"/>
        <v>1111.326</v>
      </c>
      <c r="E41" s="37">
        <f>E42+E44+E46+E48+E50</f>
        <v>1111326</v>
      </c>
      <c r="F41" s="42">
        <f t="shared" si="1"/>
        <v>1201.326</v>
      </c>
      <c r="G41" s="6">
        <f>G42+G44+G46+G48+G50</f>
        <v>1201326</v>
      </c>
      <c r="H41" s="3"/>
    </row>
    <row r="42" spans="1:8" ht="25.5" customHeight="1" outlineLevel="1" x14ac:dyDescent="0.3">
      <c r="A42" s="9" t="s">
        <v>39</v>
      </c>
      <c r="B42" s="5" t="s">
        <v>40</v>
      </c>
      <c r="C42" s="5" t="s">
        <v>2</v>
      </c>
      <c r="D42" s="34">
        <f t="shared" si="0"/>
        <v>309.93599999999998</v>
      </c>
      <c r="E42" s="35">
        <f>E43</f>
        <v>309936</v>
      </c>
      <c r="F42" s="43">
        <f t="shared" si="1"/>
        <v>309.93599999999998</v>
      </c>
      <c r="G42" s="6">
        <f>G43</f>
        <v>309936</v>
      </c>
      <c r="H42" s="3"/>
    </row>
    <row r="43" spans="1:8" ht="38.25" customHeight="1" outlineLevel="2" x14ac:dyDescent="0.3">
      <c r="A43" s="9" t="s">
        <v>10</v>
      </c>
      <c r="B43" s="5" t="s">
        <v>40</v>
      </c>
      <c r="C43" s="5" t="s">
        <v>11</v>
      </c>
      <c r="D43" s="34">
        <f t="shared" si="0"/>
        <v>309.93599999999998</v>
      </c>
      <c r="E43" s="35">
        <f>[1]Приложение14!$G$79</f>
        <v>309936</v>
      </c>
      <c r="F43" s="43">
        <f t="shared" si="1"/>
        <v>309.93599999999998</v>
      </c>
      <c r="G43" s="6">
        <f>[1]Приложение14!$I$79</f>
        <v>309936</v>
      </c>
      <c r="H43" s="3"/>
    </row>
    <row r="44" spans="1:8" ht="25.5" customHeight="1" outlineLevel="1" x14ac:dyDescent="0.3">
      <c r="A44" s="9" t="s">
        <v>41</v>
      </c>
      <c r="B44" s="5" t="s">
        <v>42</v>
      </c>
      <c r="C44" s="5" t="s">
        <v>2</v>
      </c>
      <c r="D44" s="34">
        <f t="shared" si="0"/>
        <v>0</v>
      </c>
      <c r="E44" s="35">
        <f>E45</f>
        <v>0</v>
      </c>
      <c r="F44" s="43">
        <f t="shared" si="1"/>
        <v>0</v>
      </c>
      <c r="G44" s="6">
        <f>G45</f>
        <v>0</v>
      </c>
      <c r="H44" s="3"/>
    </row>
    <row r="45" spans="1:8" ht="38.25" customHeight="1" outlineLevel="2" x14ac:dyDescent="0.3">
      <c r="A45" s="9" t="s">
        <v>10</v>
      </c>
      <c r="B45" s="5" t="s">
        <v>42</v>
      </c>
      <c r="C45" s="5" t="s">
        <v>11</v>
      </c>
      <c r="D45" s="34">
        <f t="shared" si="0"/>
        <v>0</v>
      </c>
      <c r="E45" s="35">
        <f>[1]Приложение14!$G$81</f>
        <v>0</v>
      </c>
      <c r="F45" s="43">
        <f t="shared" si="1"/>
        <v>0</v>
      </c>
      <c r="G45" s="6">
        <v>0</v>
      </c>
      <c r="H45" s="3"/>
    </row>
    <row r="46" spans="1:8" outlineLevel="1" x14ac:dyDescent="0.3">
      <c r="A46" s="9" t="s">
        <v>43</v>
      </c>
      <c r="B46" s="5" t="s">
        <v>44</v>
      </c>
      <c r="C46" s="5" t="s">
        <v>2</v>
      </c>
      <c r="D46" s="34">
        <f t="shared" si="0"/>
        <v>525.39</v>
      </c>
      <c r="E46" s="35">
        <f>E47</f>
        <v>525390</v>
      </c>
      <c r="F46" s="43">
        <f t="shared" si="1"/>
        <v>615.39</v>
      </c>
      <c r="G46" s="6">
        <f>G47</f>
        <v>615390</v>
      </c>
      <c r="H46" s="3"/>
    </row>
    <row r="47" spans="1:8" ht="38.25" customHeight="1" outlineLevel="2" x14ac:dyDescent="0.3">
      <c r="A47" s="9" t="s">
        <v>10</v>
      </c>
      <c r="B47" s="5" t="s">
        <v>44</v>
      </c>
      <c r="C47" s="5" t="s">
        <v>11</v>
      </c>
      <c r="D47" s="34">
        <f t="shared" si="0"/>
        <v>525.39</v>
      </c>
      <c r="E47" s="35">
        <f>[1]Приложение14!$G$87</f>
        <v>525390</v>
      </c>
      <c r="F47" s="43">
        <f t="shared" si="1"/>
        <v>615.39</v>
      </c>
      <c r="G47" s="6">
        <f>[1]Приложение14!$I$87</f>
        <v>615390</v>
      </c>
      <c r="H47" s="3"/>
    </row>
    <row r="48" spans="1:8" ht="25.5" customHeight="1" outlineLevel="1" x14ac:dyDescent="0.3">
      <c r="A48" s="9" t="s">
        <v>45</v>
      </c>
      <c r="B48" s="5" t="s">
        <v>46</v>
      </c>
      <c r="C48" s="5" t="s">
        <v>2</v>
      </c>
      <c r="D48" s="34">
        <f t="shared" si="0"/>
        <v>16</v>
      </c>
      <c r="E48" s="35">
        <f>E49</f>
        <v>16000</v>
      </c>
      <c r="F48" s="43">
        <f t="shared" si="1"/>
        <v>16</v>
      </c>
      <c r="G48" s="6">
        <f>G49</f>
        <v>16000</v>
      </c>
      <c r="H48" s="3"/>
    </row>
    <row r="49" spans="1:8" ht="38.25" customHeight="1" outlineLevel="2" x14ac:dyDescent="0.3">
      <c r="A49" s="9" t="s">
        <v>10</v>
      </c>
      <c r="B49" s="5" t="s">
        <v>46</v>
      </c>
      <c r="C49" s="5" t="s">
        <v>11</v>
      </c>
      <c r="D49" s="34">
        <f t="shared" si="0"/>
        <v>16</v>
      </c>
      <c r="E49" s="35">
        <f>[1]Приложение14!$G$89</f>
        <v>16000</v>
      </c>
      <c r="F49" s="43">
        <f t="shared" si="1"/>
        <v>16</v>
      </c>
      <c r="G49" s="6">
        <f>[1]Приложение14!$I$89</f>
        <v>16000</v>
      </c>
      <c r="H49" s="3"/>
    </row>
    <row r="50" spans="1:8" ht="38.25" customHeight="1" outlineLevel="1" x14ac:dyDescent="0.3">
      <c r="A50" s="9" t="s">
        <v>47</v>
      </c>
      <c r="B50" s="5" t="s">
        <v>48</v>
      </c>
      <c r="C50" s="5" t="s">
        <v>2</v>
      </c>
      <c r="D50" s="34">
        <f t="shared" si="0"/>
        <v>260</v>
      </c>
      <c r="E50" s="35">
        <f>E51</f>
        <v>260000</v>
      </c>
      <c r="F50" s="43">
        <f t="shared" si="1"/>
        <v>260</v>
      </c>
      <c r="G50" s="6">
        <f>G51</f>
        <v>260000</v>
      </c>
      <c r="H50" s="3"/>
    </row>
    <row r="51" spans="1:8" ht="38.25" customHeight="1" outlineLevel="2" x14ac:dyDescent="0.3">
      <c r="A51" s="9" t="s">
        <v>10</v>
      </c>
      <c r="B51" s="5" t="s">
        <v>48</v>
      </c>
      <c r="C51" s="5" t="s">
        <v>11</v>
      </c>
      <c r="D51" s="34">
        <f t="shared" si="0"/>
        <v>260</v>
      </c>
      <c r="E51" s="35">
        <f>[1]Приложение14!$G$91</f>
        <v>260000</v>
      </c>
      <c r="F51" s="43">
        <f t="shared" si="1"/>
        <v>260</v>
      </c>
      <c r="G51" s="6">
        <f>[1]Приложение14!$I$91</f>
        <v>260000</v>
      </c>
      <c r="H51" s="3"/>
    </row>
    <row r="52" spans="1:8" ht="31.2" hidden="1" outlineLevel="1" x14ac:dyDescent="0.3">
      <c r="A52" s="9" t="s">
        <v>49</v>
      </c>
      <c r="B52" s="5" t="s">
        <v>50</v>
      </c>
      <c r="C52" s="5" t="s">
        <v>2</v>
      </c>
      <c r="D52" s="34">
        <f t="shared" si="0"/>
        <v>0</v>
      </c>
      <c r="E52" s="35">
        <v>0</v>
      </c>
      <c r="F52" s="43">
        <f t="shared" si="1"/>
        <v>0</v>
      </c>
      <c r="G52" s="6">
        <v>0</v>
      </c>
      <c r="H52" s="3"/>
    </row>
    <row r="53" spans="1:8" ht="38.25" hidden="1" customHeight="1" outlineLevel="2" x14ac:dyDescent="0.3">
      <c r="A53" s="9" t="s">
        <v>10</v>
      </c>
      <c r="B53" s="5" t="s">
        <v>50</v>
      </c>
      <c r="C53" s="5" t="s">
        <v>11</v>
      </c>
      <c r="D53" s="34">
        <f t="shared" si="0"/>
        <v>0</v>
      </c>
      <c r="E53" s="35">
        <v>0</v>
      </c>
      <c r="F53" s="43">
        <f t="shared" si="1"/>
        <v>0</v>
      </c>
      <c r="G53" s="6">
        <v>0</v>
      </c>
      <c r="H53" s="3"/>
    </row>
    <row r="54" spans="1:8" ht="51" hidden="1" customHeight="1" outlineLevel="1" x14ac:dyDescent="0.3">
      <c r="A54" s="9" t="s">
        <v>51</v>
      </c>
      <c r="B54" s="5" t="s">
        <v>52</v>
      </c>
      <c r="C54" s="5" t="s">
        <v>2</v>
      </c>
      <c r="D54" s="34">
        <f t="shared" si="0"/>
        <v>0</v>
      </c>
      <c r="E54" s="35">
        <v>0</v>
      </c>
      <c r="F54" s="43">
        <f t="shared" si="1"/>
        <v>0</v>
      </c>
      <c r="G54" s="6">
        <v>0</v>
      </c>
      <c r="H54" s="3"/>
    </row>
    <row r="55" spans="1:8" ht="38.25" hidden="1" customHeight="1" outlineLevel="2" x14ac:dyDescent="0.3">
      <c r="A55" s="9" t="s">
        <v>10</v>
      </c>
      <c r="B55" s="5" t="s">
        <v>52</v>
      </c>
      <c r="C55" s="5" t="s">
        <v>11</v>
      </c>
      <c r="D55" s="34">
        <f t="shared" si="0"/>
        <v>0</v>
      </c>
      <c r="E55" s="35">
        <v>0</v>
      </c>
      <c r="F55" s="43">
        <f t="shared" si="1"/>
        <v>0</v>
      </c>
      <c r="G55" s="6">
        <v>0</v>
      </c>
      <c r="H55" s="3"/>
    </row>
    <row r="56" spans="1:8" ht="63.75" customHeight="1" collapsed="1" x14ac:dyDescent="0.3">
      <c r="A56" s="22" t="s">
        <v>53</v>
      </c>
      <c r="B56" s="23" t="s">
        <v>54</v>
      </c>
      <c r="C56" s="23" t="s">
        <v>2</v>
      </c>
      <c r="D56" s="36">
        <f t="shared" si="0"/>
        <v>1779.8227999999999</v>
      </c>
      <c r="E56" s="37">
        <f>E57</f>
        <v>1779822.7999999998</v>
      </c>
      <c r="F56" s="42">
        <f t="shared" si="1"/>
        <v>1795.1286499999999</v>
      </c>
      <c r="G56" s="6">
        <f>G57</f>
        <v>1795128.65</v>
      </c>
      <c r="H56" s="3"/>
    </row>
    <row r="57" spans="1:8" outlineLevel="1" x14ac:dyDescent="0.3">
      <c r="A57" s="9" t="s">
        <v>55</v>
      </c>
      <c r="B57" s="5" t="s">
        <v>56</v>
      </c>
      <c r="C57" s="5" t="s">
        <v>2</v>
      </c>
      <c r="D57" s="34">
        <f t="shared" si="0"/>
        <v>1779.8227999999999</v>
      </c>
      <c r="E57" s="35">
        <f>E58+E59</f>
        <v>1779822.7999999998</v>
      </c>
      <c r="F57" s="43">
        <f t="shared" si="1"/>
        <v>1795.1286499999999</v>
      </c>
      <c r="G57" s="6">
        <f>G58+G59</f>
        <v>1795128.65</v>
      </c>
      <c r="H57" s="3"/>
    </row>
    <row r="58" spans="1:8" ht="89.25" customHeight="1" outlineLevel="2" x14ac:dyDescent="0.3">
      <c r="A58" s="9" t="s">
        <v>6</v>
      </c>
      <c r="B58" s="5" t="s">
        <v>56</v>
      </c>
      <c r="C58" s="5" t="s">
        <v>7</v>
      </c>
      <c r="D58" s="34">
        <f t="shared" si="0"/>
        <v>1174.7221999999999</v>
      </c>
      <c r="E58" s="35">
        <f>[1]Приложение14!$G$110</f>
        <v>1174722.2</v>
      </c>
      <c r="F58" s="43">
        <f t="shared" si="1"/>
        <v>1174.7221999999999</v>
      </c>
      <c r="G58" s="6">
        <f>[1]Приложение14!$I$110</f>
        <v>1174722.2</v>
      </c>
      <c r="H58" s="3"/>
    </row>
    <row r="59" spans="1:8" ht="38.25" customHeight="1" outlineLevel="2" x14ac:dyDescent="0.3">
      <c r="A59" s="9" t="s">
        <v>10</v>
      </c>
      <c r="B59" s="5" t="s">
        <v>56</v>
      </c>
      <c r="C59" s="5" t="s">
        <v>11</v>
      </c>
      <c r="D59" s="34">
        <f t="shared" si="0"/>
        <v>605.10059999999999</v>
      </c>
      <c r="E59" s="35">
        <f>[1]Приложение14!$G$111</f>
        <v>605100.6</v>
      </c>
      <c r="F59" s="43">
        <f t="shared" si="1"/>
        <v>620.40644999999995</v>
      </c>
      <c r="G59" s="6">
        <f>[1]Приложение14!$I$111</f>
        <v>620406.44999999995</v>
      </c>
      <c r="H59" s="3"/>
    </row>
    <row r="60" spans="1:8" ht="51" customHeight="1" x14ac:dyDescent="0.3">
      <c r="A60" s="22" t="s">
        <v>57</v>
      </c>
      <c r="B60" s="23" t="s">
        <v>58</v>
      </c>
      <c r="C60" s="23" t="s">
        <v>2</v>
      </c>
      <c r="D60" s="36">
        <f t="shared" si="0"/>
        <v>10</v>
      </c>
      <c r="E60" s="37">
        <f>E61</f>
        <v>10000</v>
      </c>
      <c r="F60" s="42">
        <f t="shared" si="1"/>
        <v>10</v>
      </c>
      <c r="G60" s="6">
        <f>G61</f>
        <v>10000</v>
      </c>
      <c r="H60" s="3"/>
    </row>
    <row r="61" spans="1:8" ht="31.2" outlineLevel="1" x14ac:dyDescent="0.3">
      <c r="A61" s="9" t="s">
        <v>59</v>
      </c>
      <c r="B61" s="5" t="s">
        <v>60</v>
      </c>
      <c r="C61" s="5" t="s">
        <v>2</v>
      </c>
      <c r="D61" s="34">
        <f t="shared" si="0"/>
        <v>10</v>
      </c>
      <c r="E61" s="35">
        <f>E62</f>
        <v>10000</v>
      </c>
      <c r="F61" s="43">
        <f t="shared" si="1"/>
        <v>10</v>
      </c>
      <c r="G61" s="6">
        <f>G62</f>
        <v>10000</v>
      </c>
      <c r="H61" s="3"/>
    </row>
    <row r="62" spans="1:8" ht="31.2" outlineLevel="2" x14ac:dyDescent="0.3">
      <c r="A62" s="9" t="s">
        <v>22</v>
      </c>
      <c r="B62" s="5" t="s">
        <v>60</v>
      </c>
      <c r="C62" s="5">
        <v>200</v>
      </c>
      <c r="D62" s="34">
        <f t="shared" si="0"/>
        <v>10</v>
      </c>
      <c r="E62" s="35">
        <v>10000</v>
      </c>
      <c r="F62" s="43">
        <f t="shared" si="1"/>
        <v>10</v>
      </c>
      <c r="G62" s="6">
        <v>10000</v>
      </c>
      <c r="H62" s="3"/>
    </row>
    <row r="63" spans="1:8" ht="89.25" customHeight="1" x14ac:dyDescent="0.3">
      <c r="A63" s="22" t="s">
        <v>96</v>
      </c>
      <c r="B63" s="23" t="s">
        <v>61</v>
      </c>
      <c r="C63" s="23" t="s">
        <v>2</v>
      </c>
      <c r="D63" s="36">
        <f t="shared" si="0"/>
        <v>7717.07071</v>
      </c>
      <c r="E63" s="37">
        <f>E64</f>
        <v>7717070.71</v>
      </c>
      <c r="F63" s="42">
        <f t="shared" si="1"/>
        <v>760</v>
      </c>
      <c r="G63" s="6">
        <f>G64</f>
        <v>760000</v>
      </c>
      <c r="H63" s="3"/>
    </row>
    <row r="64" spans="1:8" ht="38.25" customHeight="1" outlineLevel="1" x14ac:dyDescent="0.3">
      <c r="A64" s="9" t="s">
        <v>62</v>
      </c>
      <c r="B64" s="5" t="s">
        <v>63</v>
      </c>
      <c r="C64" s="5" t="s">
        <v>2</v>
      </c>
      <c r="D64" s="34">
        <f t="shared" si="0"/>
        <v>7717.07071</v>
      </c>
      <c r="E64" s="35">
        <f>E65+E66</f>
        <v>7717070.71</v>
      </c>
      <c r="F64" s="43">
        <f t="shared" si="1"/>
        <v>760</v>
      </c>
      <c r="G64" s="6">
        <f>G65</f>
        <v>760000</v>
      </c>
      <c r="H64" s="3"/>
    </row>
    <row r="65" spans="1:8" ht="38.25" customHeight="1" outlineLevel="2" x14ac:dyDescent="0.3">
      <c r="A65" s="9" t="s">
        <v>10</v>
      </c>
      <c r="B65" s="5" t="s">
        <v>63</v>
      </c>
      <c r="C65" s="5" t="s">
        <v>11</v>
      </c>
      <c r="D65" s="34">
        <f t="shared" si="0"/>
        <v>710</v>
      </c>
      <c r="E65" s="35">
        <f>[1]Приложение14!$G$67</f>
        <v>710000</v>
      </c>
      <c r="F65" s="43">
        <f t="shared" si="1"/>
        <v>760</v>
      </c>
      <c r="G65" s="6">
        <f>[1]Приложение14!$I$67</f>
        <v>760000</v>
      </c>
      <c r="H65" s="3"/>
    </row>
    <row r="66" spans="1:8" ht="51" customHeight="1" outlineLevel="1" x14ac:dyDescent="0.3">
      <c r="A66" s="68" t="s">
        <v>116</v>
      </c>
      <c r="B66" s="5" t="s">
        <v>95</v>
      </c>
      <c r="C66" s="5">
        <v>200</v>
      </c>
      <c r="D66" s="43">
        <f>D67+D69</f>
        <v>7007.07071</v>
      </c>
      <c r="E66" s="43">
        <f t="shared" ref="E66" si="2">E67+E69</f>
        <v>7007070.71</v>
      </c>
      <c r="F66" s="43">
        <f t="shared" si="1"/>
        <v>0</v>
      </c>
      <c r="G66" s="6">
        <v>0</v>
      </c>
      <c r="H66" s="3"/>
    </row>
    <row r="67" spans="1:8" ht="38.25" customHeight="1" outlineLevel="2" x14ac:dyDescent="0.3">
      <c r="A67" s="67" t="s">
        <v>113</v>
      </c>
      <c r="B67" s="5" t="s">
        <v>95</v>
      </c>
      <c r="C67" s="5" t="s">
        <v>2</v>
      </c>
      <c r="D67" s="43">
        <f t="shared" ref="D67:D70" si="3">E67/1000</f>
        <v>70.070710000000005</v>
      </c>
      <c r="E67" s="69">
        <f>E68</f>
        <v>70070.710000000006</v>
      </c>
      <c r="F67" s="43">
        <f t="shared" si="1"/>
        <v>0</v>
      </c>
      <c r="G67" s="6">
        <v>0</v>
      </c>
      <c r="H67" s="3"/>
    </row>
    <row r="68" spans="1:8" ht="51" customHeight="1" outlineLevel="1" x14ac:dyDescent="0.3">
      <c r="A68" s="67" t="s">
        <v>114</v>
      </c>
      <c r="B68" s="5" t="s">
        <v>95</v>
      </c>
      <c r="C68" s="5" t="s">
        <v>11</v>
      </c>
      <c r="D68" s="43">
        <f t="shared" si="3"/>
        <v>70.070710000000005</v>
      </c>
      <c r="E68" s="69">
        <v>70070.710000000006</v>
      </c>
      <c r="F68" s="43">
        <f t="shared" si="1"/>
        <v>0</v>
      </c>
      <c r="G68" s="6">
        <v>0</v>
      </c>
      <c r="H68" s="3"/>
    </row>
    <row r="69" spans="1:8" ht="38.25" customHeight="1" outlineLevel="2" x14ac:dyDescent="0.3">
      <c r="A69" s="67" t="s">
        <v>115</v>
      </c>
      <c r="B69" s="5">
        <v>1100015550</v>
      </c>
      <c r="C69" s="5" t="s">
        <v>2</v>
      </c>
      <c r="D69" s="43">
        <f t="shared" si="3"/>
        <v>6937</v>
      </c>
      <c r="E69" s="43">
        <f>E70</f>
        <v>6937000</v>
      </c>
      <c r="F69" s="43">
        <f t="shared" si="1"/>
        <v>0</v>
      </c>
      <c r="G69" s="6">
        <v>0</v>
      </c>
      <c r="H69" s="3"/>
    </row>
    <row r="70" spans="1:8" ht="38.25" customHeight="1" outlineLevel="1" x14ac:dyDescent="0.3">
      <c r="A70" s="67" t="s">
        <v>114</v>
      </c>
      <c r="B70" s="5" t="s">
        <v>66</v>
      </c>
      <c r="C70" s="5" t="s">
        <v>11</v>
      </c>
      <c r="D70" s="43">
        <f t="shared" si="3"/>
        <v>6937</v>
      </c>
      <c r="E70" s="43">
        <v>6937000</v>
      </c>
      <c r="F70" s="43">
        <f t="shared" si="1"/>
        <v>0</v>
      </c>
      <c r="G70" s="6">
        <v>0</v>
      </c>
      <c r="H70" s="3"/>
    </row>
    <row r="71" spans="1:8" ht="38.25" hidden="1" customHeight="1" outlineLevel="2" x14ac:dyDescent="0.3">
      <c r="A71" s="9" t="s">
        <v>10</v>
      </c>
      <c r="B71" s="5" t="s">
        <v>68</v>
      </c>
      <c r="C71" s="5" t="s">
        <v>11</v>
      </c>
      <c r="D71" s="34">
        <f t="shared" si="0"/>
        <v>0</v>
      </c>
      <c r="E71" s="35">
        <v>0</v>
      </c>
      <c r="F71" s="43">
        <f t="shared" si="1"/>
        <v>0</v>
      </c>
      <c r="G71" s="6">
        <v>0</v>
      </c>
      <c r="H71" s="3"/>
    </row>
    <row r="72" spans="1:8" ht="63.75" hidden="1" customHeight="1" collapsed="1" x14ac:dyDescent="0.3">
      <c r="A72" s="22" t="s">
        <v>69</v>
      </c>
      <c r="B72" s="23" t="s">
        <v>70</v>
      </c>
      <c r="C72" s="23" t="s">
        <v>2</v>
      </c>
      <c r="D72" s="36">
        <f t="shared" si="0"/>
        <v>0</v>
      </c>
      <c r="E72" s="37">
        <v>0</v>
      </c>
      <c r="F72" s="42">
        <f t="shared" si="1"/>
        <v>0</v>
      </c>
      <c r="G72" s="6">
        <v>0</v>
      </c>
      <c r="H72" s="3"/>
    </row>
    <row r="73" spans="1:8" ht="38.25" hidden="1" customHeight="1" outlineLevel="1" x14ac:dyDescent="0.3">
      <c r="A73" s="9" t="s">
        <v>71</v>
      </c>
      <c r="B73" s="5" t="s">
        <v>72</v>
      </c>
      <c r="C73" s="5" t="s">
        <v>2</v>
      </c>
      <c r="D73" s="34">
        <f t="shared" si="0"/>
        <v>0</v>
      </c>
      <c r="E73" s="35">
        <v>0</v>
      </c>
      <c r="F73" s="43">
        <f t="shared" si="1"/>
        <v>0</v>
      </c>
      <c r="G73" s="6">
        <v>0</v>
      </c>
      <c r="H73" s="3"/>
    </row>
    <row r="74" spans="1:8" ht="38.25" hidden="1" customHeight="1" outlineLevel="2" x14ac:dyDescent="0.3">
      <c r="A74" s="9" t="s">
        <v>10</v>
      </c>
      <c r="B74" s="5" t="s">
        <v>72</v>
      </c>
      <c r="C74" s="5" t="s">
        <v>11</v>
      </c>
      <c r="D74" s="34">
        <f t="shared" si="0"/>
        <v>0</v>
      </c>
      <c r="E74" s="35">
        <v>0</v>
      </c>
      <c r="F74" s="43">
        <f t="shared" si="1"/>
        <v>0</v>
      </c>
      <c r="G74" s="6">
        <v>0</v>
      </c>
      <c r="H74" s="3"/>
    </row>
    <row r="75" spans="1:8" ht="38.25" hidden="1" customHeight="1" outlineLevel="1" x14ac:dyDescent="0.3">
      <c r="A75" s="9" t="s">
        <v>73</v>
      </c>
      <c r="B75" s="5" t="s">
        <v>74</v>
      </c>
      <c r="C75" s="5" t="s">
        <v>2</v>
      </c>
      <c r="D75" s="34">
        <f t="shared" si="0"/>
        <v>0</v>
      </c>
      <c r="E75" s="35">
        <v>0</v>
      </c>
      <c r="F75" s="43">
        <f t="shared" si="1"/>
        <v>0</v>
      </c>
      <c r="G75" s="6">
        <v>0</v>
      </c>
      <c r="H75" s="3"/>
    </row>
    <row r="76" spans="1:8" ht="38.25" hidden="1" customHeight="1" outlineLevel="2" x14ac:dyDescent="0.3">
      <c r="A76" s="9" t="s">
        <v>10</v>
      </c>
      <c r="B76" s="5" t="s">
        <v>74</v>
      </c>
      <c r="C76" s="5" t="s">
        <v>11</v>
      </c>
      <c r="D76" s="34">
        <f t="shared" si="0"/>
        <v>0</v>
      </c>
      <c r="E76" s="35">
        <v>0</v>
      </c>
      <c r="F76" s="43">
        <f t="shared" si="1"/>
        <v>0</v>
      </c>
      <c r="G76" s="6">
        <v>0</v>
      </c>
      <c r="H76" s="3"/>
    </row>
    <row r="77" spans="1:8" ht="51" hidden="1" customHeight="1" x14ac:dyDescent="0.3">
      <c r="A77" s="22" t="s">
        <v>75</v>
      </c>
      <c r="B77" s="23" t="s">
        <v>76</v>
      </c>
      <c r="C77" s="23" t="s">
        <v>2</v>
      </c>
      <c r="D77" s="36">
        <f t="shared" ref="D77:D91" si="4">E77/1000</f>
        <v>0</v>
      </c>
      <c r="E77" s="37">
        <v>0</v>
      </c>
      <c r="F77" s="42">
        <f t="shared" ref="F77:F90" si="5">G77/1000</f>
        <v>0</v>
      </c>
      <c r="G77" s="6">
        <v>0</v>
      </c>
      <c r="H77" s="3"/>
    </row>
    <row r="78" spans="1:8" ht="46.8" hidden="1" outlineLevel="1" x14ac:dyDescent="0.3">
      <c r="A78" s="9" t="s">
        <v>77</v>
      </c>
      <c r="B78" s="5" t="s">
        <v>78</v>
      </c>
      <c r="C78" s="5" t="s">
        <v>2</v>
      </c>
      <c r="D78" s="34">
        <f t="shared" si="4"/>
        <v>0</v>
      </c>
      <c r="E78" s="35">
        <v>0</v>
      </c>
      <c r="F78" s="43">
        <f t="shared" si="5"/>
        <v>0</v>
      </c>
      <c r="G78" s="6">
        <v>0</v>
      </c>
      <c r="H78" s="3"/>
    </row>
    <row r="79" spans="1:8" ht="38.25" hidden="1" customHeight="1" outlineLevel="2" x14ac:dyDescent="0.3">
      <c r="A79" s="9" t="s">
        <v>10</v>
      </c>
      <c r="B79" s="5" t="s">
        <v>78</v>
      </c>
      <c r="C79" s="5" t="s">
        <v>11</v>
      </c>
      <c r="D79" s="34">
        <f t="shared" si="4"/>
        <v>0</v>
      </c>
      <c r="E79" s="35">
        <v>0</v>
      </c>
      <c r="F79" s="43">
        <f t="shared" si="5"/>
        <v>0</v>
      </c>
      <c r="G79" s="6">
        <v>0</v>
      </c>
      <c r="H79" s="3"/>
    </row>
    <row r="80" spans="1:8" ht="46.8" hidden="1" outlineLevel="1" x14ac:dyDescent="0.3">
      <c r="A80" s="9" t="s">
        <v>77</v>
      </c>
      <c r="B80" s="5" t="s">
        <v>79</v>
      </c>
      <c r="C80" s="5" t="s">
        <v>2</v>
      </c>
      <c r="D80" s="34">
        <f t="shared" si="4"/>
        <v>0</v>
      </c>
      <c r="E80" s="35">
        <v>0</v>
      </c>
      <c r="F80" s="43">
        <f t="shared" si="5"/>
        <v>0</v>
      </c>
      <c r="G80" s="6">
        <v>0</v>
      </c>
      <c r="H80" s="3"/>
    </row>
    <row r="81" spans="1:8" ht="38.25" hidden="1" customHeight="1" outlineLevel="2" x14ac:dyDescent="0.3">
      <c r="A81" s="9" t="s">
        <v>10</v>
      </c>
      <c r="B81" s="5" t="s">
        <v>79</v>
      </c>
      <c r="C81" s="5" t="s">
        <v>11</v>
      </c>
      <c r="D81" s="34">
        <f t="shared" si="4"/>
        <v>0</v>
      </c>
      <c r="E81" s="35">
        <v>0</v>
      </c>
      <c r="F81" s="43">
        <f t="shared" si="5"/>
        <v>0</v>
      </c>
      <c r="G81" s="6">
        <v>0</v>
      </c>
      <c r="H81" s="3"/>
    </row>
    <row r="82" spans="1:8" ht="25.5" hidden="1" customHeight="1" outlineLevel="1" x14ac:dyDescent="0.3">
      <c r="A82" s="9" t="s">
        <v>80</v>
      </c>
      <c r="B82" s="5" t="s">
        <v>81</v>
      </c>
      <c r="C82" s="5" t="s">
        <v>2</v>
      </c>
      <c r="D82" s="34">
        <f t="shared" si="4"/>
        <v>0</v>
      </c>
      <c r="E82" s="35">
        <v>0</v>
      </c>
      <c r="F82" s="43">
        <f t="shared" si="5"/>
        <v>0</v>
      </c>
      <c r="G82" s="6">
        <v>0</v>
      </c>
      <c r="H82" s="3"/>
    </row>
    <row r="83" spans="1:8" ht="38.25" hidden="1" customHeight="1" outlineLevel="2" x14ac:dyDescent="0.3">
      <c r="A83" s="9" t="s">
        <v>10</v>
      </c>
      <c r="B83" s="5" t="s">
        <v>81</v>
      </c>
      <c r="C83" s="5" t="s">
        <v>11</v>
      </c>
      <c r="D83" s="34">
        <f t="shared" si="4"/>
        <v>0</v>
      </c>
      <c r="E83" s="35">
        <v>0</v>
      </c>
      <c r="F83" s="43">
        <f t="shared" si="5"/>
        <v>0</v>
      </c>
      <c r="G83" s="6">
        <v>0</v>
      </c>
      <c r="H83" s="3"/>
    </row>
    <row r="84" spans="1:8" ht="38.25" hidden="1" customHeight="1" outlineLevel="1" x14ac:dyDescent="0.3">
      <c r="A84" s="9" t="s">
        <v>82</v>
      </c>
      <c r="B84" s="5" t="s">
        <v>83</v>
      </c>
      <c r="C84" s="5" t="s">
        <v>2</v>
      </c>
      <c r="D84" s="34">
        <f t="shared" si="4"/>
        <v>0</v>
      </c>
      <c r="E84" s="35">
        <v>0</v>
      </c>
      <c r="F84" s="43">
        <f t="shared" si="5"/>
        <v>0</v>
      </c>
      <c r="G84" s="6">
        <v>0</v>
      </c>
      <c r="H84" s="3"/>
    </row>
    <row r="85" spans="1:8" ht="38.25" hidden="1" customHeight="1" outlineLevel="2" x14ac:dyDescent="0.3">
      <c r="A85" s="9" t="s">
        <v>10</v>
      </c>
      <c r="B85" s="5" t="s">
        <v>83</v>
      </c>
      <c r="C85" s="5" t="s">
        <v>11</v>
      </c>
      <c r="D85" s="34">
        <f t="shared" si="4"/>
        <v>0</v>
      </c>
      <c r="E85" s="35">
        <v>0</v>
      </c>
      <c r="F85" s="43">
        <f t="shared" si="5"/>
        <v>0</v>
      </c>
      <c r="G85" s="6">
        <v>0</v>
      </c>
      <c r="H85" s="3"/>
    </row>
    <row r="86" spans="1:8" ht="51" hidden="1" customHeight="1" x14ac:dyDescent="0.3">
      <c r="A86" s="22" t="s">
        <v>84</v>
      </c>
      <c r="B86" s="23" t="s">
        <v>85</v>
      </c>
      <c r="C86" s="23" t="s">
        <v>2</v>
      </c>
      <c r="D86" s="36">
        <f t="shared" si="4"/>
        <v>0</v>
      </c>
      <c r="E86" s="37">
        <v>0</v>
      </c>
      <c r="F86" s="42">
        <f t="shared" si="5"/>
        <v>0</v>
      </c>
      <c r="G86" s="6">
        <v>0</v>
      </c>
      <c r="H86" s="3"/>
    </row>
    <row r="87" spans="1:8" ht="51" hidden="1" customHeight="1" outlineLevel="1" x14ac:dyDescent="0.3">
      <c r="A87" s="9" t="s">
        <v>86</v>
      </c>
      <c r="B87" s="5" t="s">
        <v>87</v>
      </c>
      <c r="C87" s="5" t="s">
        <v>2</v>
      </c>
      <c r="D87" s="34">
        <f t="shared" si="4"/>
        <v>0</v>
      </c>
      <c r="E87" s="35">
        <v>0</v>
      </c>
      <c r="F87" s="43">
        <f t="shared" si="5"/>
        <v>0</v>
      </c>
      <c r="G87" s="6">
        <v>0</v>
      </c>
      <c r="H87" s="3"/>
    </row>
    <row r="88" spans="1:8" ht="38.25" hidden="1" customHeight="1" outlineLevel="2" x14ac:dyDescent="0.3">
      <c r="A88" s="9" t="s">
        <v>10</v>
      </c>
      <c r="B88" s="5" t="s">
        <v>87</v>
      </c>
      <c r="C88" s="5" t="s">
        <v>11</v>
      </c>
      <c r="D88" s="34">
        <f t="shared" si="4"/>
        <v>0</v>
      </c>
      <c r="E88" s="35">
        <v>0</v>
      </c>
      <c r="F88" s="43">
        <f t="shared" si="5"/>
        <v>0</v>
      </c>
      <c r="G88" s="6">
        <v>0</v>
      </c>
      <c r="H88" s="3"/>
    </row>
    <row r="89" spans="1:8" ht="31.2" hidden="1" outlineLevel="1" x14ac:dyDescent="0.3">
      <c r="A89" s="9" t="s">
        <v>88</v>
      </c>
      <c r="B89" s="5" t="s">
        <v>89</v>
      </c>
      <c r="C89" s="5" t="s">
        <v>2</v>
      </c>
      <c r="D89" s="34">
        <f t="shared" si="4"/>
        <v>0</v>
      </c>
      <c r="E89" s="35">
        <v>0</v>
      </c>
      <c r="F89" s="43">
        <f t="shared" si="5"/>
        <v>0</v>
      </c>
      <c r="G89" s="6">
        <v>0</v>
      </c>
      <c r="H89" s="3"/>
    </row>
    <row r="90" spans="1:8" ht="38.25" hidden="1" customHeight="1" outlineLevel="2" x14ac:dyDescent="0.3">
      <c r="A90" s="24" t="s">
        <v>10</v>
      </c>
      <c r="B90" s="25" t="s">
        <v>89</v>
      </c>
      <c r="C90" s="25" t="s">
        <v>11</v>
      </c>
      <c r="D90" s="38">
        <f t="shared" si="4"/>
        <v>0</v>
      </c>
      <c r="E90" s="39">
        <v>0</v>
      </c>
      <c r="F90" s="39">
        <f t="shared" si="5"/>
        <v>0</v>
      </c>
      <c r="G90" s="64">
        <v>0</v>
      </c>
      <c r="H90" s="3"/>
    </row>
    <row r="91" spans="1:8" ht="15.75" customHeight="1" collapsed="1" x14ac:dyDescent="0.3">
      <c r="A91" s="91" t="s">
        <v>90</v>
      </c>
      <c r="B91" s="91"/>
      <c r="C91" s="91"/>
      <c r="D91" s="40">
        <f t="shared" si="4"/>
        <v>16092.75369</v>
      </c>
      <c r="E91" s="70">
        <f>E12+E35+E38+E41+E56+E60+E63+E72+E77+E86</f>
        <v>16092753.689999999</v>
      </c>
      <c r="F91" s="41">
        <f>G91/1000-0.1</f>
        <v>9386.3682499999995</v>
      </c>
      <c r="G91" s="65">
        <f>G86+G77+G72+G63+G60+G56+G41+G38+G37+G12</f>
        <v>9386468.25</v>
      </c>
      <c r="H91" s="3"/>
    </row>
    <row r="92" spans="1:8" ht="12.75" customHeight="1" x14ac:dyDescent="0.3">
      <c r="A92" s="10"/>
      <c r="B92" s="3"/>
      <c r="C92" s="3"/>
      <c r="D92" s="3"/>
      <c r="E92" s="3"/>
      <c r="F92" s="3"/>
      <c r="G92" s="3"/>
      <c r="H92" s="3"/>
    </row>
    <row r="93" spans="1:8" ht="25.65" customHeight="1" x14ac:dyDescent="0.3">
      <c r="A93" s="71"/>
      <c r="B93" s="71"/>
      <c r="C93" s="71"/>
      <c r="D93" s="71"/>
      <c r="E93" s="71"/>
      <c r="F93" s="71"/>
      <c r="G93" s="71"/>
      <c r="H93" s="3"/>
    </row>
  </sheetData>
  <mergeCells count="5">
    <mergeCell ref="A7:F9"/>
    <mergeCell ref="A6:F6"/>
    <mergeCell ref="A10:G10"/>
    <mergeCell ref="A91:C91"/>
    <mergeCell ref="A93:G93"/>
  </mergeCells>
  <pageMargins left="0.78749999999999998" right="0.59027779999999996" top="0.59027779999999996" bottom="0.59027779999999996" header="0.39374999999999999" footer="0.51180550000000002"/>
  <pageSetup paperSize="9" scale="80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1F8061B-DB72-41AF-969A-F56D166BF2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8</vt:lpstr>
      <vt:lpstr>Приложение 13</vt:lpstr>
      <vt:lpstr>'Приложение 13'!Заголовки_для_печати</vt:lpstr>
      <vt:lpstr>'Приложение 8'!Заголовки_для_печати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Budget03</dc:creator>
  <cp:lastModifiedBy>Пользователь</cp:lastModifiedBy>
  <cp:lastPrinted>2021-12-19T07:36:36Z</cp:lastPrinted>
  <dcterms:created xsi:type="dcterms:W3CDTF">2020-02-04T05:54:42Z</dcterms:created>
  <dcterms:modified xsi:type="dcterms:W3CDTF">2021-12-19T07:38:17Z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29.03.2017 15_21_48)(4).xlsx</vt:lpwstr>
  </property>
  <property fmtid="{D5CDD505-2E9C-101B-9397-08002B2CF9AE}" pid="3" name="Название отчета">
    <vt:lpwstr>Вариант (новый от 29.03.2017 15_21_48)(4).xlsx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14чеботарь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