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Чеботарь\Исполнение бюджета\2022\4 квартал\"/>
    </mc:Choice>
  </mc:AlternateContent>
  <xr:revisionPtr revIDLastSave="0" documentId="13_ncr:1_{0F62C323-1148-4728-A725-77CCA7E9C391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по кодам" sheetId="7" state="hidden" r:id="rId1"/>
    <sheet name="по статьям" sheetId="8" r:id="rId2"/>
    <sheet name="Источники 2010-2011" sheetId="6" state="hidden" r:id="rId3"/>
    <sheet name="ДОЛГ 2009" sheetId="5" state="hidden" r:id="rId4"/>
  </sheets>
  <definedNames>
    <definedName name="_xlnm.Print_Titles" localSheetId="2">'Источники 2010-2011'!$9:$9</definedName>
    <definedName name="_xlnm.Print_Titles" localSheetId="0">'по кодам'!$10:$11</definedName>
    <definedName name="_xlnm.Print_Titles" localSheetId="1">'по статьям'!$10:$11</definedName>
  </definedNames>
  <calcPr calcId="191029"/>
</workbook>
</file>

<file path=xl/calcChain.xml><?xml version="1.0" encoding="utf-8"?>
<calcChain xmlns="http://schemas.openxmlformats.org/spreadsheetml/2006/main">
  <c r="H39" i="8" l="1"/>
  <c r="H38" i="8" s="1"/>
  <c r="H37" i="8" s="1"/>
  <c r="H14" i="8"/>
  <c r="H16" i="8"/>
  <c r="G14" i="8"/>
  <c r="G16" i="8"/>
  <c r="D14" i="7"/>
  <c r="D16" i="7"/>
  <c r="C14" i="7"/>
  <c r="C16" i="7"/>
  <c r="C43" i="7"/>
  <c r="C42" i="7" s="1"/>
  <c r="C41" i="7" s="1"/>
  <c r="H35" i="8"/>
  <c r="H34" i="8" s="1"/>
  <c r="H33" i="8" s="1"/>
  <c r="G35" i="8"/>
  <c r="G34" i="8" s="1"/>
  <c r="G33" i="8" s="1"/>
  <c r="G39" i="8"/>
  <c r="G38" i="8" s="1"/>
  <c r="G37" i="8" s="1"/>
  <c r="C39" i="7"/>
  <c r="C38" i="7" s="1"/>
  <c r="C37" i="7" s="1"/>
  <c r="D39" i="7"/>
  <c r="D38" i="7" s="1"/>
  <c r="D37" i="7" s="1"/>
  <c r="D43" i="7"/>
  <c r="D42" i="7" s="1"/>
  <c r="D41" i="7" s="1"/>
  <c r="G29" i="8"/>
  <c r="G23" i="8"/>
  <c r="H30" i="8"/>
  <c r="H29" i="8" s="1"/>
  <c r="H28" i="8" s="1"/>
  <c r="H23" i="8"/>
  <c r="G19" i="8"/>
  <c r="G21" i="8"/>
  <c r="H19" i="8"/>
  <c r="H21" i="8"/>
  <c r="D21" i="7"/>
  <c r="D18" i="7" s="1"/>
  <c r="D19" i="7"/>
  <c r="C19" i="7"/>
  <c r="C21" i="7"/>
  <c r="D19" i="6"/>
  <c r="D18" i="6" s="1"/>
  <c r="D17" i="6" s="1"/>
  <c r="D15" i="6"/>
  <c r="C19" i="6"/>
  <c r="D21" i="6" s="1"/>
  <c r="D20" i="6" s="1"/>
  <c r="D25" i="6"/>
  <c r="D33" i="6"/>
  <c r="D32" i="6" s="1"/>
  <c r="D31" i="6" s="1"/>
  <c r="D44" i="6"/>
  <c r="D43" i="6" s="1"/>
  <c r="D13" i="6"/>
  <c r="D23" i="6"/>
  <c r="D29" i="6"/>
  <c r="D28" i="6" s="1"/>
  <c r="D36" i="6"/>
  <c r="D40" i="6"/>
  <c r="C21" i="6"/>
  <c r="C20" i="6" s="1"/>
  <c r="C15" i="6"/>
  <c r="C25" i="6"/>
  <c r="C33" i="6"/>
  <c r="C32" i="6" s="1"/>
  <c r="C31" i="6" s="1"/>
  <c r="C44" i="6"/>
  <c r="C43" i="6" s="1"/>
  <c r="C13" i="6"/>
  <c r="C23" i="6"/>
  <c r="C22" i="6" s="1"/>
  <c r="C29" i="6"/>
  <c r="C28" i="6" s="1"/>
  <c r="C36" i="6"/>
  <c r="C40" i="6"/>
  <c r="F6" i="5"/>
  <c r="F7" i="5"/>
  <c r="F8" i="5"/>
  <c r="B9" i="5"/>
  <c r="B20" i="5" s="1"/>
  <c r="C9" i="5"/>
  <c r="C20" i="5" s="1"/>
  <c r="D9" i="5"/>
  <c r="D20" i="5" s="1"/>
  <c r="D23" i="5" s="1"/>
  <c r="D37" i="5" s="1"/>
  <c r="D40" i="5" s="1"/>
  <c r="E9" i="5"/>
  <c r="E13" i="5" s="1"/>
  <c r="F21" i="5"/>
  <c r="F38" i="5"/>
  <c r="C12" i="6"/>
  <c r="H32" i="8" l="1"/>
  <c r="D12" i="6"/>
  <c r="E20" i="5"/>
  <c r="E23" i="5" s="1"/>
  <c r="E27" i="5" s="1"/>
  <c r="G32" i="8"/>
  <c r="D35" i="6"/>
  <c r="D34" i="6" s="1"/>
  <c r="D27" i="6" s="1"/>
  <c r="D11" i="6" s="1"/>
  <c r="C18" i="7"/>
  <c r="H18" i="8"/>
  <c r="D13" i="7"/>
  <c r="H13" i="8"/>
  <c r="C35" i="6"/>
  <c r="C34" i="6" s="1"/>
  <c r="D22" i="6"/>
  <c r="F9" i="5"/>
  <c r="E12" i="5" s="1"/>
  <c r="C31" i="7"/>
  <c r="C30" i="7" s="1"/>
  <c r="C29" i="7" s="1"/>
  <c r="C28" i="7" s="1"/>
  <c r="C27" i="6"/>
  <c r="G18" i="8"/>
  <c r="C35" i="7"/>
  <c r="C34" i="7" s="1"/>
  <c r="C33" i="7" s="1"/>
  <c r="C32" i="7" s="1"/>
  <c r="E37" i="5"/>
  <c r="E40" i="5" s="1"/>
  <c r="E44" i="5" s="1"/>
  <c r="F20" i="5"/>
  <c r="B23" i="5"/>
  <c r="B37" i="5" s="1"/>
  <c r="D55" i="6"/>
  <c r="D54" i="6" s="1"/>
  <c r="D53" i="6" s="1"/>
  <c r="D52" i="6" s="1"/>
  <c r="E14" i="5"/>
  <c r="C22" i="5"/>
  <c r="F22" i="5" s="1"/>
  <c r="C13" i="7"/>
  <c r="C18" i="6"/>
  <c r="C51" i="6" s="1"/>
  <c r="C50" i="6" s="1"/>
  <c r="C49" i="6" s="1"/>
  <c r="C48" i="6" s="1"/>
  <c r="D35" i="7"/>
  <c r="D34" i="7" s="1"/>
  <c r="D33" i="7" s="1"/>
  <c r="D32" i="7" s="1"/>
  <c r="C55" i="6"/>
  <c r="C54" i="6" s="1"/>
  <c r="C53" i="6" s="1"/>
  <c r="C52" i="6" s="1"/>
  <c r="G13" i="8"/>
  <c r="D31" i="7"/>
  <c r="D30" i="7" s="1"/>
  <c r="D29" i="7" s="1"/>
  <c r="D28" i="7" s="1"/>
  <c r="D27" i="7" s="1"/>
  <c r="D36" i="7"/>
  <c r="D12" i="7" s="1"/>
  <c r="C36" i="7"/>
  <c r="G12" i="8" l="1"/>
  <c r="H12" i="8"/>
  <c r="D51" i="6"/>
  <c r="D50" i="6" s="1"/>
  <c r="D49" i="6" s="1"/>
  <c r="D48" i="6" s="1"/>
  <c r="D47" i="6" s="1"/>
  <c r="C17" i="6"/>
  <c r="C11" i="6" s="1"/>
  <c r="C12" i="7"/>
  <c r="C27" i="7"/>
  <c r="F23" i="5"/>
  <c r="E26" i="5" s="1"/>
  <c r="E28" i="5"/>
  <c r="B40" i="5"/>
  <c r="C47" i="6"/>
  <c r="C23" i="5"/>
  <c r="C37" i="5" s="1"/>
  <c r="C39" i="5" l="1"/>
  <c r="F39" i="5" s="1"/>
  <c r="F37" i="5"/>
  <c r="F40" i="5" l="1"/>
  <c r="E43" i="5" s="1"/>
  <c r="E45" i="5"/>
  <c r="C4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Татьяна Сморкалова</author>
  </authors>
  <commentList>
    <comment ref="C17" authorId="0" shapeId="0" xr:uid="{00000000-0006-0000-0000-000001000000}">
      <text>
        <r>
          <rPr>
            <b/>
            <sz val="8"/>
            <color indexed="81"/>
            <rFont val="Tahoma"/>
            <charset val="1"/>
          </rPr>
          <t>Объём заключенных контрактов на открытие кредитных линий  в 2008 году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D17" authorId="0" shapeId="0" xr:uid="{00000000-0006-0000-0000-000002000000}">
      <text>
        <r>
          <rPr>
            <b/>
            <sz val="8"/>
            <color indexed="81"/>
            <rFont val="Tahoma"/>
            <charset val="1"/>
          </rPr>
          <t>Объём заключенных контрактов на открытие кредитных линий  в 2008 году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C22" authorId="0" shapeId="0" xr:uid="{00000000-0006-0000-0000-000003000000}">
      <text>
        <r>
          <rPr>
            <b/>
            <sz val="12"/>
            <color indexed="81"/>
            <rFont val="Tahoma"/>
            <family val="2"/>
            <charset val="204"/>
          </rPr>
          <t>в случае, если задолженность будет не погашена в 2008 г.</t>
        </r>
      </text>
    </comment>
    <comment ref="D22" authorId="0" shapeId="0" xr:uid="{00000000-0006-0000-0000-000004000000}">
      <text>
        <r>
          <rPr>
            <b/>
            <sz val="12"/>
            <color indexed="81"/>
            <rFont val="Tahoma"/>
            <family val="2"/>
            <charset val="204"/>
          </rPr>
          <t>в случае, если задолженность будет не погашена в 2008 г.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Татьяна Сморкалова</author>
  </authors>
  <commentList>
    <comment ref="G17" authorId="0" shapeId="0" xr:uid="{00000000-0006-0000-0100-000001000000}">
      <text>
        <r>
          <rPr>
            <b/>
            <sz val="8"/>
            <color indexed="81"/>
            <rFont val="Tahoma"/>
            <charset val="1"/>
          </rPr>
          <t>Объём заключенных контрактов на открытие кредитных линий  в 2008 году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H17" authorId="0" shapeId="0" xr:uid="{00000000-0006-0000-0100-000002000000}">
      <text>
        <r>
          <rPr>
            <b/>
            <sz val="8"/>
            <color indexed="81"/>
            <rFont val="Tahoma"/>
            <charset val="1"/>
          </rPr>
          <t>Объём заключенных контрактов на открытие кредитных линий  в 2008 году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G22" authorId="0" shapeId="0" xr:uid="{00000000-0006-0000-0100-000003000000}">
      <text>
        <r>
          <rPr>
            <b/>
            <sz val="12"/>
            <color indexed="81"/>
            <rFont val="Tahoma"/>
            <family val="2"/>
            <charset val="204"/>
          </rPr>
          <t>в случае, если задолженность будет не погашена в 2008 г.</t>
        </r>
      </text>
    </comment>
    <comment ref="H22" authorId="0" shapeId="0" xr:uid="{00000000-0006-0000-0100-000004000000}">
      <text>
        <r>
          <rPr>
            <b/>
            <sz val="12"/>
            <color indexed="81"/>
            <rFont val="Tahoma"/>
            <family val="2"/>
            <charset val="204"/>
          </rPr>
          <t>в случае, если задолженность будет не погашена в 2008 г.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Татьяна Сморкалова</author>
  </authors>
  <commentList>
    <comment ref="C26" authorId="0" shapeId="0" xr:uid="{00000000-0006-0000-0200-000001000000}">
      <text>
        <r>
          <rPr>
            <b/>
            <sz val="12"/>
            <color indexed="81"/>
            <rFont val="Tahoma"/>
            <family val="2"/>
            <charset val="204"/>
          </rPr>
          <t>в случае, если задолженность будет не погашена в 2008 г.</t>
        </r>
      </text>
    </comment>
  </commentList>
</comments>
</file>

<file path=xl/sharedStrings.xml><?xml version="1.0" encoding="utf-8"?>
<sst xmlns="http://schemas.openxmlformats.org/spreadsheetml/2006/main" count="396" uniqueCount="195">
  <si>
    <t>к Закону Кировской области</t>
  </si>
  <si>
    <t>Наименование показателя</t>
  </si>
  <si>
    <t>Код бюджетной классификации</t>
  </si>
  <si>
    <t>ИСТОЧНИКИ ВНУТРЕННЕГО ФИНАНСИРОВАНИЯ ДЕФИЦИТОВ БЮДЖЕТОВ</t>
  </si>
  <si>
    <t>000 01 00 00 00 00 0000 000</t>
  </si>
  <si>
    <t>Государственные   (муниципальные)   ценные   бумаги,   номинальная стоимость которых указана в валюте Российской Федерации</t>
  </si>
  <si>
    <t>000 01 01 00 00 00 0000 000</t>
  </si>
  <si>
    <t>000 01 01 00 00 00 0000 700</t>
  </si>
  <si>
    <t>812 01 01 00 00 02 0000 710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</si>
  <si>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</si>
  <si>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000 01 01 00 00 00 0000 800</t>
  </si>
  <si>
    <t>812 01 01 00 00 02 0000 810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</si>
  <si>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</si>
  <si>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</si>
  <si>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</si>
  <si>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</si>
  <si>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бюджетом субъекта Российской Федерации в валюте Российской Федерации</t>
  </si>
  <si>
    <t>812 01 02 00 00 02 0000 710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</si>
  <si>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</si>
  <si>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</si>
  <si>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бюджетом субъекта Российской Федерации кредитов от кредитных организаций в валюте Российской Федерации</t>
  </si>
  <si>
    <t>812 01 02 00 00 02 0000 810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</si>
  <si>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</si>
  <si>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</si>
  <si>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</si>
  <si>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Полученные кредитов от других бюджетов бюджетной системы Российской Федерации бюджетом субъекта Российской Федерации в валюте Российской Федерации</t>
  </si>
  <si>
    <t>812 01 03 00 00 02 0000 710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</si>
  <si>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</si>
  <si>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</si>
  <si>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812 01 03 00 00 02 0000 810</t>
  </si>
  <si>
    <t>Иные источники внутреннего финансирования дефицитов бюджетов</t>
  </si>
  <si>
    <t>000 01 06 00 00 00 0000 000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</si>
  <si>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</si>
  <si>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</si>
  <si>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</si>
  <si>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</si>
  <si>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собственности субъекта Российской Федерации</t>
  </si>
  <si>
    <t>819 01 06 01 00 02 0000 630</t>
  </si>
  <si>
    <t>Исполнение государственных и муниципальных гарантий в валюте Российской Федерации</t>
  </si>
  <si>
    <t>000 01 06 04 00 00 0000 000</t>
  </si>
  <si>
    <t>000 01 06 04 00 00 0000 800</t>
  </si>
  <si>
    <t>812 01 06 04 00 02 0000 810</t>
  </si>
  <si>
    <t xml:space="preserve">Бюджетные кредиты, предоставленные внутри страны в валюте Российской Федерации </t>
  </si>
  <si>
    <t>000 01 06 05 00 00 0000 000</t>
  </si>
  <si>
    <t xml:space="preserve">Возврат бюджетных кредитов, предоставленных внутри страны в валюте Российской Федерации </t>
  </si>
  <si>
    <t>000 01 06 05 00 00 0000 600</t>
  </si>
  <si>
    <t>812 01 06 05 01 02 0000 640</t>
  </si>
  <si>
    <t>Возврат лизинговых платежей от лизинговых компаний по договорам лизинга, заключенным до 2006 года,  для поставки субъектам агропромышленного комплекса области машин, оборудования и племенных животных за счёт средств областного бюджета</t>
  </si>
  <si>
    <t>812 01 06 05 02 02 0000 640</t>
  </si>
  <si>
    <t>Возврат бюджетных кредитов, предоставленных бюджетам муниципальных образований Кировской области из областного бюджета</t>
  </si>
  <si>
    <t xml:space="preserve">Предоставление бюджетных кредитов внутри страны в валюте Российской Федерации </t>
  </si>
  <si>
    <t>000 01 06 05 00 00 0000 500</t>
  </si>
  <si>
    <t>Предоставление бюджетных кредитов другим бюджетам бюджетной системы Российской Федерации из бюджета субъекта Российской Федерации в валюте Российской Федерации</t>
  </si>
  <si>
    <t>812 01 06 05 02 02 0000 540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</si>
  <si>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</si>
  <si>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</si>
  <si>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</si>
  <si>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</si>
  <si>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</si>
  <si>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</si>
  <si>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</si>
  <si>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</si>
  <si>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субъекта Российской Федерации</t>
  </si>
  <si>
    <t>812 01 05 02 01 02 0000 510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</si>
  <si>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</si>
  <si>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</si>
  <si>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</si>
  <si>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</si>
  <si>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</si>
  <si>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</si>
  <si>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субъекта Российской Федерации</t>
  </si>
  <si>
    <t>812 01 05 02 01 02 0000 610</t>
  </si>
  <si>
    <t>ИТОГО</t>
  </si>
  <si>
    <t>Объём обязательств на начало года</t>
  </si>
  <si>
    <t>2009 год</t>
  </si>
  <si>
    <t>2010 год</t>
  </si>
  <si>
    <t xml:space="preserve">РАСЧЁТ ПРЕДЕЛЬНОГО ОБЪЁМА ГОСУДАРСТВЕННОГО ДОЛГА КИРОВСКОЙ ОБЛАСТИ  </t>
  </si>
  <si>
    <t>Показатели</t>
  </si>
  <si>
    <t>Долговые ценные бумаги Кировской области</t>
  </si>
  <si>
    <t>Кредиты кредитных организаций</t>
  </si>
  <si>
    <t>Долговые обязательства перед федеральным бюджетом</t>
  </si>
  <si>
    <t>Государственные гарантии Кировской области</t>
  </si>
  <si>
    <t>Показатели областного бюджета</t>
  </si>
  <si>
    <t>Расчётная величина</t>
  </si>
  <si>
    <t>Предел</t>
  </si>
  <si>
    <t xml:space="preserve">  в том числе верхний предел долга по государственным гарантиям Кировской области</t>
  </si>
  <si>
    <t>Привлечение обязательств в 2009 году</t>
  </si>
  <si>
    <t>Гашение обязательств в 2009 году</t>
  </si>
  <si>
    <t xml:space="preserve">Объём обязательств на конец 2009 года </t>
  </si>
  <si>
    <t>Привлечение обязательств в 2010 году</t>
  </si>
  <si>
    <t>Гашение обязательств в 2010 году</t>
  </si>
  <si>
    <t xml:space="preserve">Объём обязательств на конец 2010 года </t>
  </si>
  <si>
    <t>Верхний предел государственного внутреннего долга Кировской области по состоянию на 01.01.2010</t>
  </si>
  <si>
    <t>Предельный объём государственного долга Кировской области на 2009 финансовый год</t>
  </si>
  <si>
    <t>Верхний предел государственного внутреннего долга Кировской области по состоянию на 01.01.2011</t>
  </si>
  <si>
    <t>Предельный объём государственного долга Кировской области на 2010 финансовый год</t>
  </si>
  <si>
    <t>Источники</t>
  </si>
  <si>
    <t>Сумма  (тыс.рублей)</t>
  </si>
  <si>
    <t>Бюджетные кредиты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</si>
  <si>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</t>
  </si>
  <si>
    <t>Исполнение государственных гарантий субъекта Российской Федерации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</t>
  </si>
  <si>
    <t>Возврат бюджетных кредитов, предоставленных юридическим лицам из бюджета субъекта Российской Федерации в валюте Российской Федерации</t>
  </si>
  <si>
    <t>Возврат бюджетных кредитов, предоставленных из областного бюджета юридическим лицам до 2008 года</t>
  </si>
  <si>
    <t>812 01 06 05 01 02 0100 640</t>
  </si>
  <si>
    <t>Поступление денежных средств от юридических лиц в качестве возмещения гаранту в порядке регресса сумм, уплаченных гарантом во исполнение обязательств по гарантии</t>
  </si>
  <si>
    <t>812 01 06 05 01 02 0300 640</t>
  </si>
  <si>
    <t>812 01 06 05 01 02 0400 640</t>
  </si>
  <si>
    <t>Возврат бюджетных кредитов,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</si>
  <si>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812 01 06 05 02 02 0100 640</t>
  </si>
  <si>
    <t>Поступление денежных средств от  бюджетов муниципальных образований Кировской области в качестве возмещения гаранту в порядке регресса сумм, уплаченных гарантом во исполнение обязательств по гарантии</t>
  </si>
  <si>
    <t>812 01 06 05 02 02 0200 640</t>
  </si>
  <si>
    <t>Предоставление бюджетных кредитов бюджетам муниципальных образований Кировской области из областного бюджета</t>
  </si>
  <si>
    <t>812 01 06 05 02 02 0100 540</t>
  </si>
  <si>
    <t>2011 год</t>
  </si>
  <si>
    <t xml:space="preserve"> на 2009 - 2011 плановый период</t>
  </si>
  <si>
    <t xml:space="preserve">Приложение </t>
  </si>
  <si>
    <t>«Об областном бюджете на 2009 год</t>
  </si>
  <si>
    <t>и плановый период 2010 и 2011 годов»</t>
  </si>
  <si>
    <t xml:space="preserve">финансирования дефицита областного бюджетаплановый </t>
  </si>
  <si>
    <t>на плановый период 2010 и 2011 годов</t>
  </si>
  <si>
    <t>Привлечение обязательств в 2011 году</t>
  </si>
  <si>
    <t>Гашение обязательств в 2011 году</t>
  </si>
  <si>
    <t xml:space="preserve">Объём обязательств на конец 2011 года </t>
  </si>
  <si>
    <t>Верхний предел государственного внутреннего долга Кировской области по состоянию на 01.01.2012</t>
  </si>
  <si>
    <t>Предельный объём государственного долга Кировской области на 2011 финансовый год</t>
  </si>
  <si>
    <r>
      <t>Размещение государственных   (муниципальных)   ценных бумаг,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  <r>
      <rPr>
        <b/>
        <sz val="14"/>
        <rFont val="Times New Roman"/>
        <family val="1"/>
        <charset val="204"/>
      </rPr>
      <t xml:space="preserve"> </t>
    </r>
  </si>
  <si>
    <r>
      <t>Размещение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</si>
  <si>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r>
      <t>Погашение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 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</si>
  <si>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r>
      <t>Погашение бюджетом субъекта Российской Федерации кредитов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</si>
  <si>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</si>
  <si>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Получение кредитов от кредитных организаций бюджетом муниципального района в валюте Российской Федерации</t>
  </si>
  <si>
    <t>912 01 02 00 00 05 0000 710</t>
  </si>
  <si>
    <t>Погашение бюджетом муниципального района кредитов от кредитных организаций в валюте Российской Федерации</t>
  </si>
  <si>
    <t>912 01 02 00 00 05 0000 810</t>
  </si>
  <si>
    <t>Получение бюджетных кредитов от других бюджетов бюджетной системы Российской Федерации муниципальным районом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</si>
  <si>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</si>
  <si>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Исполнение муниципальных  гарантий муниципального района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</si>
  <si>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Увеличение прочих остатков средств бюджета</t>
  </si>
  <si>
    <t>Увеличение прочих остатков денежных средств бюджета муниципального района</t>
  </si>
  <si>
    <t>912 01 05 02 01 05 0000 510</t>
  </si>
  <si>
    <t xml:space="preserve">Уменьшение прочих остатков денежных средств бюджетов </t>
  </si>
  <si>
    <t>Уменьшение прочих остатков денежных средств бюджета муниципального района</t>
  </si>
  <si>
    <t>912 01 05 02 01 05 0000 610</t>
  </si>
  <si>
    <t>Увеличение прочих остатков денежных средств бюджета</t>
  </si>
  <si>
    <t xml:space="preserve">Уменьшение прочих остатков  средств бюджетов </t>
  </si>
  <si>
    <t>ИСПОЛНЕНИЕ ИСТОЧНИКОВ</t>
  </si>
  <si>
    <t>Утверждено сводной бюджетной росписью (тыс. рублей)</t>
  </si>
  <si>
    <t>Фактически исполнено  (тыс. рублей)</t>
  </si>
  <si>
    <t>Код бюджетной классификации источников финансирования дефицита бюджета муниципального района</t>
  </si>
  <si>
    <t>Группа</t>
  </si>
  <si>
    <t>Подгруппа</t>
  </si>
  <si>
    <t>Статья</t>
  </si>
  <si>
    <t>Вид</t>
  </si>
  <si>
    <t>ОСГУ</t>
  </si>
  <si>
    <t>01</t>
  </si>
  <si>
    <t>00</t>
  </si>
  <si>
    <t>00 00 00</t>
  </si>
  <si>
    <t>0000</t>
  </si>
  <si>
    <t>000</t>
  </si>
  <si>
    <t>02</t>
  </si>
  <si>
    <t xml:space="preserve">00 00 00  </t>
  </si>
  <si>
    <t xml:space="preserve">0000 </t>
  </si>
  <si>
    <t>700</t>
  </si>
  <si>
    <t xml:space="preserve">02 </t>
  </si>
  <si>
    <t>710</t>
  </si>
  <si>
    <t xml:space="preserve">01 </t>
  </si>
  <si>
    <t xml:space="preserve">00 00 00 </t>
  </si>
  <si>
    <t>800</t>
  </si>
  <si>
    <t>00 00 05</t>
  </si>
  <si>
    <t>810</t>
  </si>
  <si>
    <t>03</t>
  </si>
  <si>
    <t>06</t>
  </si>
  <si>
    <t>04 00 00</t>
  </si>
  <si>
    <t>04 00 05</t>
  </si>
  <si>
    <t>600</t>
  </si>
  <si>
    <t>500</t>
  </si>
  <si>
    <t>05</t>
  </si>
  <si>
    <t>02 00 00</t>
  </si>
  <si>
    <t>510</t>
  </si>
  <si>
    <t>02 01 00</t>
  </si>
  <si>
    <t>02 01 05</t>
  </si>
  <si>
    <t>610</t>
  </si>
  <si>
    <t xml:space="preserve">                                                                                                                  к решению Куменской </t>
  </si>
  <si>
    <t xml:space="preserve">                                                                                                       районной Думы</t>
  </si>
  <si>
    <t xml:space="preserve">                                                                                                        Приложение №</t>
  </si>
  <si>
    <t xml:space="preserve">                                                                                                                  от              № </t>
  </si>
  <si>
    <t xml:space="preserve">финансирования дефицита районного  бюджета по кодам классификации источников финансирования дефицитов бюджетов за 2015 год </t>
  </si>
  <si>
    <t>Приложение № 7</t>
  </si>
  <si>
    <t>к решению Куменской</t>
  </si>
  <si>
    <t>районной Думы</t>
  </si>
  <si>
    <t>от            №</t>
  </si>
  <si>
    <t>Единица измерения: тыс. руб.</t>
  </si>
  <si>
    <t xml:space="preserve">Утверждено сводной бюджетной росписью </t>
  </si>
  <si>
    <t xml:space="preserve">Фактически исполнено  </t>
  </si>
  <si>
    <t>финансирования дефицита районного бюджета  по кодам групп, подгрупп, статей, видов источников финансирования дефицитов бюджетов, классификации сектора государственного управления, относящихся к источникам финансирования дефицитов бюджетов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</si>
</sst>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 x14ac:knownFonts="1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8"/>
      <color indexed="81"/>
      <name val="Tahoma"/>
      <charset val="1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8"/>
      <color indexed="81"/>
      <name val="Tahoma"/>
      <charset val="1"/>
    </font>
    <font>
      <b/>
      <sz val="12"/>
      <color indexed="81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/>
    <xf numFmtId="164" fontId="5" fillId="0" borderId="1" xfId="0" applyNumberFormat="1" applyFont="1" applyBorder="1"/>
    <xf numFmtId="0" fontId="1" fillId="0" borderId="0" xfId="0" applyFont="1" applyAlignment="1">
      <alignment wrapText="1"/>
    </xf>
    <xf numFmtId="164" fontId="3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/>
    <xf numFmtId="164" fontId="4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9" fillId="0" borderId="0" xfId="0" applyFont="1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64" fontId="4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9" fillId="0" borderId="0" xfId="0" applyFont="1" applyAlignment="1">
      <alignment horizontal="center"/>
    </xf>
    <xf numFmtId="164" fontId="10" fillId="0" borderId="4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vertical="center"/>
    </xf>
    <xf numFmtId="164" fontId="11" fillId="0" borderId="1" xfId="0" applyNumberFormat="1" applyFont="1" applyBorder="1"/>
    <xf numFmtId="164" fontId="1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vertical="center"/>
    </xf>
    <xf numFmtId="164" fontId="4" fillId="0" borderId="0" xfId="0" applyNumberFormat="1" applyFont="1" applyAlignment="1">
      <alignment horizontal="left" indent="3"/>
    </xf>
    <xf numFmtId="0" fontId="4" fillId="0" borderId="0" xfId="0" applyFont="1" applyAlignment="1">
      <alignment horizontal="left" indent="13"/>
    </xf>
    <xf numFmtId="164" fontId="4" fillId="0" borderId="0" xfId="0" applyNumberFormat="1" applyFont="1" applyAlignment="1">
      <alignment horizontal="left" indent="13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64" fontId="4" fillId="0" borderId="4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vertical="top" wrapText="1"/>
    </xf>
    <xf numFmtId="0" fontId="8" fillId="0" borderId="3" xfId="0" applyFont="1" applyBorder="1" applyAlignment="1">
      <alignment horizontal="center" vertical="top" wrapText="1"/>
    </xf>
    <xf numFmtId="164" fontId="8" fillId="0" borderId="3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vertical="top" wrapText="1"/>
    </xf>
    <xf numFmtId="164" fontId="4" fillId="0" borderId="7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164" fontId="2" fillId="0" borderId="7" xfId="0" applyNumberFormat="1" applyFont="1" applyBorder="1" applyAlignment="1">
      <alignment horizontal="center" vertical="top" wrapText="1"/>
    </xf>
    <xf numFmtId="164" fontId="4" fillId="0" borderId="0" xfId="0" applyNumberFormat="1" applyFo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49" fontId="15" fillId="0" borderId="2" xfId="0" applyNumberFormat="1" applyFont="1" applyBorder="1" applyAlignment="1">
      <alignment horizontal="center" vertical="top" wrapText="1"/>
    </xf>
    <xf numFmtId="49" fontId="15" fillId="0" borderId="3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49" fontId="14" fillId="0" borderId="4" xfId="0" applyNumberFormat="1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49" fontId="15" fillId="0" borderId="7" xfId="0" applyNumberFormat="1" applyFont="1" applyBorder="1" applyAlignment="1">
      <alignment horizontal="center" vertical="top" wrapText="1"/>
    </xf>
    <xf numFmtId="49" fontId="14" fillId="0" borderId="7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9" fontId="15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10" fillId="0" borderId="0" xfId="0" applyFont="1"/>
    <xf numFmtId="164" fontId="10" fillId="0" borderId="0" xfId="0" applyNumberFormat="1" applyFont="1"/>
    <xf numFmtId="0" fontId="15" fillId="0" borderId="7" xfId="0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64" fontId="9" fillId="0" borderId="8" xfId="0" applyNumberFormat="1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16" fillId="0" borderId="8" xfId="0" applyNumberFormat="1" applyFont="1" applyBorder="1" applyAlignment="1">
      <alignment horizontal="center" vertical="center" wrapText="1"/>
    </xf>
    <xf numFmtId="164" fontId="16" fillId="0" borderId="7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right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indent="1"/>
    </xf>
    <xf numFmtId="0" fontId="1" fillId="0" borderId="10" xfId="0" applyFont="1" applyBorder="1" applyAlignment="1">
      <alignment horizontal="left" indent="1"/>
    </xf>
    <xf numFmtId="0" fontId="1" fillId="0" borderId="11" xfId="0" applyFont="1" applyBorder="1" applyAlignment="1">
      <alignment horizontal="left" inden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4"/>
  <sheetViews>
    <sheetView topLeftCell="A39" workbookViewId="0">
      <selection activeCell="C12" sqref="C12:D44"/>
    </sheetView>
  </sheetViews>
  <sheetFormatPr defaultRowHeight="12.75" x14ac:dyDescent="0.2"/>
  <cols>
    <col min="1" max="1" width="49.42578125" style="12" customWidth="1"/>
    <col min="2" max="2" width="35.28515625" style="31" customWidth="1"/>
    <col min="3" max="3" width="11.5703125" style="31" customWidth="1"/>
    <col min="4" max="4" width="13.28515625" style="12" customWidth="1"/>
    <col min="5" max="16384" width="9.140625" style="12"/>
  </cols>
  <sheetData>
    <row r="1" spans="1:4" ht="18.75" x14ac:dyDescent="0.3">
      <c r="A1" s="73" t="s">
        <v>184</v>
      </c>
      <c r="B1" s="73"/>
      <c r="C1" s="73"/>
      <c r="D1" s="73"/>
    </row>
    <row r="2" spans="1:4" ht="18.75" x14ac:dyDescent="0.3">
      <c r="A2" s="73" t="s">
        <v>182</v>
      </c>
      <c r="B2" s="73"/>
      <c r="C2" s="73"/>
      <c r="D2" s="73"/>
    </row>
    <row r="3" spans="1:4" ht="18.75" x14ac:dyDescent="0.3">
      <c r="A3" s="73" t="s">
        <v>183</v>
      </c>
      <c r="B3" s="73"/>
      <c r="C3" s="73"/>
      <c r="D3" s="73"/>
    </row>
    <row r="4" spans="1:4" ht="18.75" x14ac:dyDescent="0.3">
      <c r="A4" s="74" t="s">
        <v>185</v>
      </c>
      <c r="B4" s="74"/>
      <c r="C4" s="74"/>
      <c r="D4" s="74"/>
    </row>
    <row r="5" spans="1:4" ht="18.75" x14ac:dyDescent="0.3">
      <c r="A5" s="11"/>
      <c r="B5" s="53"/>
      <c r="C5" s="12"/>
    </row>
    <row r="6" spans="1:4" ht="24.75" customHeight="1" x14ac:dyDescent="0.3">
      <c r="A6" s="73" t="s">
        <v>145</v>
      </c>
      <c r="B6" s="73"/>
      <c r="C6" s="73"/>
      <c r="D6" s="73"/>
    </row>
    <row r="7" spans="1:4" ht="41.25" customHeight="1" x14ac:dyDescent="0.3">
      <c r="A7" s="77" t="s">
        <v>186</v>
      </c>
      <c r="B7" s="77"/>
      <c r="C7" s="77"/>
      <c r="D7" s="77"/>
    </row>
    <row r="8" spans="1:4" ht="28.5" hidden="1" customHeight="1" x14ac:dyDescent="0.3">
      <c r="A8" s="73"/>
      <c r="B8" s="73"/>
      <c r="C8" s="73"/>
      <c r="D8" s="73"/>
    </row>
    <row r="9" spans="1:4" ht="21" customHeight="1" x14ac:dyDescent="0.3">
      <c r="A9" s="11"/>
      <c r="B9" s="13"/>
      <c r="C9" s="14"/>
    </row>
    <row r="10" spans="1:4" s="15" customFormat="1" ht="30" customHeight="1" x14ac:dyDescent="0.2">
      <c r="A10" s="75" t="s">
        <v>1</v>
      </c>
      <c r="B10" s="75" t="s">
        <v>2</v>
      </c>
      <c r="C10" s="78" t="s">
        <v>146</v>
      </c>
      <c r="D10" s="80" t="s">
        <v>147</v>
      </c>
    </row>
    <row r="11" spans="1:4" s="15" customFormat="1" ht="33.75" customHeight="1" thickBot="1" x14ac:dyDescent="0.25">
      <c r="A11" s="76"/>
      <c r="B11" s="76"/>
      <c r="C11" s="79"/>
      <c r="D11" s="81"/>
    </row>
    <row r="12" spans="1:4" ht="61.5" customHeight="1" thickBot="1" x14ac:dyDescent="0.25">
      <c r="A12" s="16" t="s">
        <v>3</v>
      </c>
      <c r="B12" s="17" t="s">
        <v>4</v>
      </c>
      <c r="C12" s="18">
        <f>C13+C36</f>
        <v>6731.7000000000116</v>
      </c>
      <c r="D12" s="18">
        <f>D13+D36</f>
        <v>-1194.7000000000116</v>
      </c>
    </row>
    <row r="13" spans="1:4" ht="38.25" customHeight="1" x14ac:dyDescent="0.2">
      <c r="A13" s="19" t="s">
        <v>12</v>
      </c>
      <c r="B13" s="20" t="s">
        <v>13</v>
      </c>
      <c r="C13" s="21">
        <f>C14-C16</f>
        <v>3630</v>
      </c>
      <c r="D13" s="21">
        <f>D14-D16</f>
        <v>0</v>
      </c>
    </row>
    <row r="14" spans="1:4" ht="61.5" customHeight="1" x14ac:dyDescent="0.2">
      <c r="A14" s="25" t="s">
        <v>14</v>
      </c>
      <c r="B14" s="23" t="s">
        <v>15</v>
      </c>
      <c r="C14" s="10">
        <f>C15</f>
        <v>17130</v>
      </c>
      <c r="D14" s="10">
        <f>D15</f>
        <v>13500</v>
      </c>
    </row>
    <row r="15" spans="1:4" ht="63" customHeight="1" x14ac:dyDescent="0.2">
      <c r="A15" s="25" t="s">
        <v>130</v>
      </c>
      <c r="B15" s="23" t="s">
        <v>131</v>
      </c>
      <c r="C15" s="10">
        <v>17130</v>
      </c>
      <c r="D15" s="10">
        <v>13500</v>
      </c>
    </row>
    <row r="16" spans="1:4" ht="60" customHeight="1" x14ac:dyDescent="0.2">
      <c r="A16" s="25" t="s">
        <v>18</v>
      </c>
      <c r="B16" s="23" t="s">
        <v>19</v>
      </c>
      <c r="C16" s="10">
        <f>C17</f>
        <v>13500</v>
      </c>
      <c r="D16" s="10">
        <f>D17</f>
        <v>13500</v>
      </c>
    </row>
    <row r="17" spans="1:4" ht="77.25" customHeight="1" thickBot="1" x14ac:dyDescent="0.25">
      <c r="A17" s="26" t="s">
        <v>132</v>
      </c>
      <c r="B17" s="24" t="s">
        <v>133</v>
      </c>
      <c r="C17" s="43">
        <v>13500</v>
      </c>
      <c r="D17" s="43">
        <v>13500</v>
      </c>
    </row>
    <row r="18" spans="1:4" ht="58.5" hidden="1" customHeight="1" x14ac:dyDescent="0.2">
      <c r="A18" s="19" t="s">
        <v>98</v>
      </c>
      <c r="B18" s="20" t="s">
        <v>22</v>
      </c>
      <c r="C18" s="21">
        <f>C19-C21</f>
        <v>0</v>
      </c>
      <c r="D18" s="21">
        <f>D19-D21</f>
        <v>0</v>
      </c>
    </row>
    <row r="19" spans="1:4" ht="78.75" hidden="1" customHeight="1" x14ac:dyDescent="0.2">
      <c r="A19" s="25" t="s">
        <v>23</v>
      </c>
      <c r="B19" s="22" t="s">
        <v>24</v>
      </c>
      <c r="C19" s="10">
        <f>C20</f>
        <v>0</v>
      </c>
      <c r="D19" s="10">
        <f>D20</f>
        <v>0</v>
      </c>
    </row>
    <row r="20" spans="1:4" ht="93" hidden="1" customHeight="1" x14ac:dyDescent="0.2">
      <c r="A20" s="25" t="s">
        <v>25</v>
      </c>
      <c r="B20" s="23" t="s">
        <v>26</v>
      </c>
      <c r="C20" s="10">
        <v>0</v>
      </c>
      <c r="D20" s="10">
        <v>0</v>
      </c>
    </row>
    <row r="21" spans="1:4" ht="94.5" hidden="1" customHeight="1" x14ac:dyDescent="0.2">
      <c r="A21" s="25" t="s">
        <v>27</v>
      </c>
      <c r="B21" s="22" t="s">
        <v>28</v>
      </c>
      <c r="C21" s="10">
        <f>C22</f>
        <v>0</v>
      </c>
      <c r="D21" s="10">
        <f>D22</f>
        <v>0</v>
      </c>
    </row>
    <row r="22" spans="1:4" ht="96.75" hidden="1" customHeight="1" thickBot="1" x14ac:dyDescent="0.25">
      <c r="A22" s="26" t="s">
        <v>128</v>
      </c>
      <c r="B22" s="24" t="s">
        <v>29</v>
      </c>
      <c r="C22" s="43">
        <v>0</v>
      </c>
      <c r="D22" s="43">
        <v>0</v>
      </c>
    </row>
    <row r="23" spans="1:4" ht="78" hidden="1" customHeight="1" x14ac:dyDescent="0.2">
      <c r="A23" s="41" t="s">
        <v>102</v>
      </c>
      <c r="B23" s="23" t="s">
        <v>103</v>
      </c>
      <c r="C23" s="10">
        <v>0</v>
      </c>
      <c r="D23" s="10">
        <v>0</v>
      </c>
    </row>
    <row r="24" spans="1:4" ht="119.25" hidden="1" customHeight="1" x14ac:dyDescent="0.2">
      <c r="A24" s="41" t="s">
        <v>104</v>
      </c>
      <c r="B24" s="23" t="s">
        <v>105</v>
      </c>
      <c r="C24" s="10">
        <v>0</v>
      </c>
      <c r="D24" s="10">
        <v>0</v>
      </c>
    </row>
    <row r="25" spans="1:4" ht="147.75" hidden="1" customHeight="1" x14ac:dyDescent="0.2">
      <c r="A25" s="41" t="s">
        <v>47</v>
      </c>
      <c r="B25" s="23" t="s">
        <v>106</v>
      </c>
      <c r="C25" s="10">
        <v>36108</v>
      </c>
      <c r="D25" s="10">
        <v>36108</v>
      </c>
    </row>
    <row r="26" spans="1:4" ht="44.25" hidden="1" customHeight="1" x14ac:dyDescent="0.2">
      <c r="A26" s="27" t="s">
        <v>54</v>
      </c>
      <c r="B26" s="28" t="s">
        <v>55</v>
      </c>
      <c r="C26" s="48">
        <v>500000</v>
      </c>
      <c r="D26" s="48">
        <v>500000</v>
      </c>
    </row>
    <row r="27" spans="1:4" ht="39" hidden="1" customHeight="1" x14ac:dyDescent="0.2">
      <c r="A27" s="45" t="s">
        <v>54</v>
      </c>
      <c r="B27" s="46" t="s">
        <v>55</v>
      </c>
      <c r="C27" s="47" t="e">
        <f>C32-C28</f>
        <v>#REF!</v>
      </c>
      <c r="D27" s="47" t="e">
        <f>D32-D28</f>
        <v>#REF!</v>
      </c>
    </row>
    <row r="28" spans="1:4" ht="38.25" hidden="1" customHeight="1" x14ac:dyDescent="0.2">
      <c r="A28" s="25" t="s">
        <v>56</v>
      </c>
      <c r="B28" s="23" t="s">
        <v>57</v>
      </c>
      <c r="C28" s="10" t="e">
        <f t="shared" ref="C28:D30" si="0">C29</f>
        <v>#REF!</v>
      </c>
      <c r="D28" s="10" t="e">
        <f t="shared" si="0"/>
        <v>#REF!</v>
      </c>
    </row>
    <row r="29" spans="1:4" ht="39.75" hidden="1" customHeight="1" x14ac:dyDescent="0.2">
      <c r="A29" s="25" t="s">
        <v>58</v>
      </c>
      <c r="B29" s="23" t="s">
        <v>59</v>
      </c>
      <c r="C29" s="10" t="e">
        <f t="shared" si="0"/>
        <v>#REF!</v>
      </c>
      <c r="D29" s="10" t="e">
        <f t="shared" si="0"/>
        <v>#REF!</v>
      </c>
    </row>
    <row r="30" spans="1:4" ht="40.5" hidden="1" customHeight="1" x14ac:dyDescent="0.2">
      <c r="A30" s="25" t="s">
        <v>60</v>
      </c>
      <c r="B30" s="23" t="s">
        <v>61</v>
      </c>
      <c r="C30" s="10" t="e">
        <f t="shared" si="0"/>
        <v>#REF!</v>
      </c>
      <c r="D30" s="10" t="e">
        <f t="shared" si="0"/>
        <v>#REF!</v>
      </c>
    </row>
    <row r="31" spans="1:4" ht="57.75" hidden="1" customHeight="1" x14ac:dyDescent="0.2">
      <c r="A31" s="25" t="s">
        <v>62</v>
      </c>
      <c r="B31" s="23" t="s">
        <v>63</v>
      </c>
      <c r="C31" s="10" t="e">
        <f>29406101.3+#REF!+C14+C19+#REF!+#REF!</f>
        <v>#REF!</v>
      </c>
      <c r="D31" s="10" t="e">
        <f>29406101.3+#REF!+D14+D19+#REF!+#REF!</f>
        <v>#REF!</v>
      </c>
    </row>
    <row r="32" spans="1:4" ht="39" hidden="1" customHeight="1" x14ac:dyDescent="0.2">
      <c r="A32" s="25" t="s">
        <v>64</v>
      </c>
      <c r="B32" s="23" t="s">
        <v>65</v>
      </c>
      <c r="C32" s="10" t="e">
        <f t="shared" ref="C32:D34" si="1">C33</f>
        <v>#REF!</v>
      </c>
      <c r="D32" s="10" t="e">
        <f t="shared" si="1"/>
        <v>#REF!</v>
      </c>
    </row>
    <row r="33" spans="1:4" ht="36.75" hidden="1" customHeight="1" x14ac:dyDescent="0.2">
      <c r="A33" s="25" t="s">
        <v>66</v>
      </c>
      <c r="B33" s="23" t="s">
        <v>67</v>
      </c>
      <c r="C33" s="10" t="e">
        <f t="shared" si="1"/>
        <v>#REF!</v>
      </c>
      <c r="D33" s="10" t="e">
        <f t="shared" si="1"/>
        <v>#REF!</v>
      </c>
    </row>
    <row r="34" spans="1:4" ht="42" hidden="1" customHeight="1" x14ac:dyDescent="0.2">
      <c r="A34" s="25" t="s">
        <v>68</v>
      </c>
      <c r="B34" s="23" t="s">
        <v>69</v>
      </c>
      <c r="C34" s="10" t="e">
        <f t="shared" si="1"/>
        <v>#REF!</v>
      </c>
      <c r="D34" s="10" t="e">
        <f t="shared" si="1"/>
        <v>#REF!</v>
      </c>
    </row>
    <row r="35" spans="1:4" ht="60" hidden="1" customHeight="1" x14ac:dyDescent="0.2">
      <c r="A35" s="25" t="s">
        <v>70</v>
      </c>
      <c r="B35" s="23" t="s">
        <v>71</v>
      </c>
      <c r="C35" s="10" t="e">
        <f>32273621.4+#REF!+C16+C21+#REF!+#REF!</f>
        <v>#REF!</v>
      </c>
      <c r="D35" s="10" t="e">
        <f>32273621.4+#REF!+D16+D21+#REF!+#REF!</f>
        <v>#REF!</v>
      </c>
    </row>
    <row r="36" spans="1:4" ht="37.5" x14ac:dyDescent="0.3">
      <c r="A36" s="64" t="s">
        <v>54</v>
      </c>
      <c r="B36" s="65" t="s">
        <v>55</v>
      </c>
      <c r="C36" s="67">
        <f>-C37+C41</f>
        <v>3101.7000000000116</v>
      </c>
      <c r="D36" s="67">
        <f>-D37+D41</f>
        <v>-1194.7000000000116</v>
      </c>
    </row>
    <row r="37" spans="1:4" ht="18.75" x14ac:dyDescent="0.3">
      <c r="A37" s="54" t="s">
        <v>56</v>
      </c>
      <c r="B37" s="55" t="s">
        <v>57</v>
      </c>
      <c r="C37" s="68">
        <f t="shared" ref="C37:D39" si="2">C38</f>
        <v>415809.8</v>
      </c>
      <c r="D37" s="68">
        <f t="shared" si="2"/>
        <v>411632.7</v>
      </c>
    </row>
    <row r="38" spans="1:4" ht="37.5" x14ac:dyDescent="0.3">
      <c r="A38" s="54" t="s">
        <v>137</v>
      </c>
      <c r="B38" s="55" t="s">
        <v>59</v>
      </c>
      <c r="C38" s="68">
        <f t="shared" si="2"/>
        <v>415809.8</v>
      </c>
      <c r="D38" s="68">
        <f t="shared" si="2"/>
        <v>411632.7</v>
      </c>
    </row>
    <row r="39" spans="1:4" ht="37.5" x14ac:dyDescent="0.3">
      <c r="A39" s="54" t="s">
        <v>143</v>
      </c>
      <c r="B39" s="55" t="s">
        <v>61</v>
      </c>
      <c r="C39" s="68">
        <f t="shared" si="2"/>
        <v>415809.8</v>
      </c>
      <c r="D39" s="68">
        <f t="shared" si="2"/>
        <v>411632.7</v>
      </c>
    </row>
    <row r="40" spans="1:4" ht="53.25" customHeight="1" x14ac:dyDescent="0.3">
      <c r="A40" s="54" t="s">
        <v>138</v>
      </c>
      <c r="B40" s="55" t="s">
        <v>139</v>
      </c>
      <c r="C40" s="68">
        <v>415809.8</v>
      </c>
      <c r="D40" s="68">
        <v>411632.7</v>
      </c>
    </row>
    <row r="41" spans="1:4" ht="19.5" customHeight="1" x14ac:dyDescent="0.3">
      <c r="A41" s="54" t="s">
        <v>64</v>
      </c>
      <c r="B41" s="55" t="s">
        <v>65</v>
      </c>
      <c r="C41" s="68">
        <f t="shared" ref="C41:D43" si="3">C42</f>
        <v>418911.5</v>
      </c>
      <c r="D41" s="68">
        <f t="shared" si="3"/>
        <v>410438</v>
      </c>
    </row>
    <row r="42" spans="1:4" ht="37.5" x14ac:dyDescent="0.3">
      <c r="A42" s="54" t="s">
        <v>144</v>
      </c>
      <c r="B42" s="55" t="s">
        <v>67</v>
      </c>
      <c r="C42" s="68">
        <f t="shared" si="3"/>
        <v>418911.5</v>
      </c>
      <c r="D42" s="68">
        <f t="shared" si="3"/>
        <v>410438</v>
      </c>
    </row>
    <row r="43" spans="1:4" ht="37.5" x14ac:dyDescent="0.3">
      <c r="A43" s="54" t="s">
        <v>140</v>
      </c>
      <c r="B43" s="55" t="s">
        <v>69</v>
      </c>
      <c r="C43" s="68">
        <f t="shared" si="3"/>
        <v>418911.5</v>
      </c>
      <c r="D43" s="68">
        <f t="shared" si="3"/>
        <v>410438</v>
      </c>
    </row>
    <row r="44" spans="1:4" ht="59.25" customHeight="1" x14ac:dyDescent="0.3">
      <c r="A44" s="54" t="s">
        <v>141</v>
      </c>
      <c r="B44" s="55" t="s">
        <v>142</v>
      </c>
      <c r="C44" s="68">
        <v>418911.5</v>
      </c>
      <c r="D44" s="68">
        <v>410438</v>
      </c>
    </row>
  </sheetData>
  <mergeCells count="11">
    <mergeCell ref="A1:D1"/>
    <mergeCell ref="A2:D2"/>
    <mergeCell ref="A3:D3"/>
    <mergeCell ref="A4:D4"/>
    <mergeCell ref="B10:B11"/>
    <mergeCell ref="A6:D6"/>
    <mergeCell ref="A7:D7"/>
    <mergeCell ref="A8:D8"/>
    <mergeCell ref="C10:C11"/>
    <mergeCell ref="D10:D11"/>
    <mergeCell ref="A10:A11"/>
  </mergeCells>
  <phoneticPr fontId="0" type="noConversion"/>
  <pageMargins left="0.98425196850393704" right="0.39370078740157483" top="0.59055118110236227" bottom="0.39370078740157483" header="0.59055118110236227" footer="0.35433070866141736"/>
  <pageSetup paperSize="9" scale="81" fitToHeight="0" orientation="portrait" r:id="rId1"/>
  <headerFooter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abSelected="1" workbookViewId="0">
      <selection activeCell="H41" sqref="H41"/>
    </sheetView>
  </sheetViews>
  <sheetFormatPr defaultRowHeight="12.75" x14ac:dyDescent="0.2"/>
  <cols>
    <col min="1" max="1" width="49.42578125" style="12" customWidth="1"/>
    <col min="2" max="2" width="8.7109375" style="31" customWidth="1"/>
    <col min="3" max="3" width="7.28515625" style="31" customWidth="1"/>
    <col min="4" max="4" width="8.85546875" style="31" customWidth="1"/>
    <col min="5" max="6" width="7.28515625" style="31" customWidth="1"/>
    <col min="7" max="7" width="13.28515625" style="31" customWidth="1"/>
    <col min="8" max="8" width="13.28515625" style="12" customWidth="1"/>
    <col min="9" max="16384" width="9.140625" style="12"/>
  </cols>
  <sheetData>
    <row r="1" spans="1:8" ht="18.75" x14ac:dyDescent="0.3">
      <c r="A1" s="11"/>
      <c r="B1" s="11"/>
      <c r="C1" s="11"/>
      <c r="D1" s="11"/>
      <c r="E1" s="11"/>
      <c r="F1" s="11"/>
      <c r="G1" s="69" t="s">
        <v>187</v>
      </c>
      <c r="H1" s="11"/>
    </row>
    <row r="2" spans="1:8" ht="18.75" x14ac:dyDescent="0.3">
      <c r="A2" s="11"/>
      <c r="B2" s="11"/>
      <c r="C2" s="11"/>
      <c r="D2" s="11"/>
      <c r="E2" s="11"/>
      <c r="F2" s="11"/>
      <c r="G2" s="69" t="s">
        <v>188</v>
      </c>
      <c r="H2" s="11"/>
    </row>
    <row r="3" spans="1:8" ht="18.75" x14ac:dyDescent="0.3">
      <c r="A3" s="11"/>
      <c r="B3" s="11"/>
      <c r="C3" s="11"/>
      <c r="D3" s="11"/>
      <c r="E3" s="11"/>
      <c r="F3" s="11"/>
      <c r="G3" s="69" t="s">
        <v>189</v>
      </c>
      <c r="H3" s="11"/>
    </row>
    <row r="4" spans="1:8" ht="18.75" x14ac:dyDescent="0.3">
      <c r="A4" s="53"/>
      <c r="B4" s="53"/>
      <c r="C4" s="53"/>
      <c r="D4" s="53"/>
      <c r="E4" s="53"/>
      <c r="F4" s="53"/>
      <c r="G4" s="70" t="s">
        <v>190</v>
      </c>
      <c r="H4" s="53"/>
    </row>
    <row r="5" spans="1:8" ht="18.75" x14ac:dyDescent="0.3">
      <c r="A5" s="11"/>
      <c r="B5" s="53"/>
      <c r="C5" s="53"/>
      <c r="D5" s="53"/>
      <c r="E5" s="53"/>
      <c r="F5" s="53"/>
      <c r="G5" s="12"/>
    </row>
    <row r="6" spans="1:8" ht="24.75" customHeight="1" x14ac:dyDescent="0.3">
      <c r="A6" s="82" t="s">
        <v>145</v>
      </c>
      <c r="B6" s="82"/>
      <c r="C6" s="82"/>
      <c r="D6" s="82"/>
      <c r="E6" s="82"/>
      <c r="F6" s="82"/>
      <c r="G6" s="82"/>
      <c r="H6" s="82"/>
    </row>
    <row r="7" spans="1:8" ht="80.25" customHeight="1" x14ac:dyDescent="0.3">
      <c r="A7" s="91" t="s">
        <v>194</v>
      </c>
      <c r="B7" s="91"/>
      <c r="C7" s="91"/>
      <c r="D7" s="91"/>
      <c r="E7" s="91"/>
      <c r="F7" s="91"/>
      <c r="G7" s="91"/>
      <c r="H7" s="91"/>
    </row>
    <row r="8" spans="1:8" ht="18.75" x14ac:dyDescent="0.3">
      <c r="A8" s="82"/>
      <c r="B8" s="82"/>
      <c r="C8" s="82"/>
      <c r="D8" s="82"/>
      <c r="E8" s="82"/>
      <c r="F8" s="82"/>
      <c r="G8" s="82"/>
      <c r="H8" s="82"/>
    </row>
    <row r="9" spans="1:8" ht="15.75" x14ac:dyDescent="0.25">
      <c r="A9" s="87" t="s">
        <v>191</v>
      </c>
      <c r="B9" s="87"/>
      <c r="C9" s="87"/>
      <c r="D9" s="87"/>
      <c r="E9" s="87"/>
      <c r="F9" s="87"/>
      <c r="G9" s="87"/>
      <c r="H9" s="87"/>
    </row>
    <row r="10" spans="1:8" s="15" customFormat="1" ht="60" customHeight="1" x14ac:dyDescent="0.2">
      <c r="A10" s="83" t="s">
        <v>1</v>
      </c>
      <c r="B10" s="88" t="s">
        <v>148</v>
      </c>
      <c r="C10" s="89"/>
      <c r="D10" s="89"/>
      <c r="E10" s="89"/>
      <c r="F10" s="90"/>
      <c r="G10" s="85" t="s">
        <v>192</v>
      </c>
      <c r="H10" s="92" t="s">
        <v>193</v>
      </c>
    </row>
    <row r="11" spans="1:8" s="15" customFormat="1" ht="33.75" customHeight="1" thickBot="1" x14ac:dyDescent="0.25">
      <c r="A11" s="84"/>
      <c r="B11" s="71" t="s">
        <v>149</v>
      </c>
      <c r="C11" s="72" t="s">
        <v>150</v>
      </c>
      <c r="D11" s="72" t="s">
        <v>151</v>
      </c>
      <c r="E11" s="72" t="s">
        <v>152</v>
      </c>
      <c r="F11" s="72" t="s">
        <v>153</v>
      </c>
      <c r="G11" s="86"/>
      <c r="H11" s="93"/>
    </row>
    <row r="12" spans="1:8" ht="61.5" customHeight="1" thickBot="1" x14ac:dyDescent="0.25">
      <c r="A12" s="16" t="s">
        <v>3</v>
      </c>
      <c r="B12" s="56" t="s">
        <v>154</v>
      </c>
      <c r="C12" s="56" t="s">
        <v>155</v>
      </c>
      <c r="D12" s="56" t="s">
        <v>156</v>
      </c>
      <c r="E12" s="56" t="s">
        <v>157</v>
      </c>
      <c r="F12" s="56" t="s">
        <v>158</v>
      </c>
      <c r="G12" s="18">
        <f>G13+G28+G23+G32</f>
        <v>-11575.600000000035</v>
      </c>
      <c r="H12" s="18">
        <f>H13+H32</f>
        <v>-17963.799999999988</v>
      </c>
    </row>
    <row r="13" spans="1:8" ht="38.25" hidden="1" customHeight="1" x14ac:dyDescent="0.2">
      <c r="A13" s="19" t="s">
        <v>12</v>
      </c>
      <c r="B13" s="57" t="s">
        <v>154</v>
      </c>
      <c r="C13" s="57" t="s">
        <v>159</v>
      </c>
      <c r="D13" s="57" t="s">
        <v>160</v>
      </c>
      <c r="E13" s="57" t="s">
        <v>161</v>
      </c>
      <c r="F13" s="57" t="s">
        <v>158</v>
      </c>
      <c r="G13" s="21">
        <f>G14-G16</f>
        <v>0</v>
      </c>
      <c r="H13" s="21">
        <f>H14-H16</f>
        <v>0</v>
      </c>
    </row>
    <row r="14" spans="1:8" ht="61.5" hidden="1" customHeight="1" x14ac:dyDescent="0.2">
      <c r="A14" s="25" t="s">
        <v>14</v>
      </c>
      <c r="B14" s="58" t="s">
        <v>154</v>
      </c>
      <c r="C14" s="58" t="s">
        <v>159</v>
      </c>
      <c r="D14" s="58" t="s">
        <v>160</v>
      </c>
      <c r="E14" s="58" t="s">
        <v>157</v>
      </c>
      <c r="F14" s="58" t="s">
        <v>162</v>
      </c>
      <c r="G14" s="10">
        <f>G15</f>
        <v>0</v>
      </c>
      <c r="H14" s="10">
        <f>H15</f>
        <v>0</v>
      </c>
    </row>
    <row r="15" spans="1:8" ht="57" hidden="1" customHeight="1" x14ac:dyDescent="0.2">
      <c r="A15" s="25" t="s">
        <v>130</v>
      </c>
      <c r="B15" s="58" t="s">
        <v>154</v>
      </c>
      <c r="C15" s="58" t="s">
        <v>163</v>
      </c>
      <c r="D15" s="58" t="s">
        <v>168</v>
      </c>
      <c r="E15" s="58" t="s">
        <v>161</v>
      </c>
      <c r="F15" s="58" t="s">
        <v>164</v>
      </c>
      <c r="G15" s="10">
        <v>0</v>
      </c>
      <c r="H15" s="10">
        <v>0</v>
      </c>
    </row>
    <row r="16" spans="1:8" ht="60" hidden="1" customHeight="1" x14ac:dyDescent="0.2">
      <c r="A16" s="25" t="s">
        <v>18</v>
      </c>
      <c r="B16" s="58" t="s">
        <v>165</v>
      </c>
      <c r="C16" s="58" t="s">
        <v>159</v>
      </c>
      <c r="D16" s="58" t="s">
        <v>166</v>
      </c>
      <c r="E16" s="58" t="s">
        <v>157</v>
      </c>
      <c r="F16" s="58" t="s">
        <v>167</v>
      </c>
      <c r="G16" s="10">
        <f>G17</f>
        <v>0</v>
      </c>
      <c r="H16" s="10">
        <f>H17</f>
        <v>0</v>
      </c>
    </row>
    <row r="17" spans="1:8" ht="77.25" hidden="1" customHeight="1" thickBot="1" x14ac:dyDescent="0.25">
      <c r="A17" s="26" t="s">
        <v>132</v>
      </c>
      <c r="B17" s="59" t="s">
        <v>154</v>
      </c>
      <c r="C17" s="59" t="s">
        <v>159</v>
      </c>
      <c r="D17" s="59" t="s">
        <v>168</v>
      </c>
      <c r="E17" s="59" t="s">
        <v>157</v>
      </c>
      <c r="F17" s="59" t="s">
        <v>169</v>
      </c>
      <c r="G17" s="43">
        <v>0</v>
      </c>
      <c r="H17" s="43">
        <v>0</v>
      </c>
    </row>
    <row r="18" spans="1:8" ht="58.5" hidden="1" customHeight="1" x14ac:dyDescent="0.2">
      <c r="A18" s="19" t="s">
        <v>98</v>
      </c>
      <c r="B18" s="57"/>
      <c r="C18" s="57"/>
      <c r="D18" s="57"/>
      <c r="E18" s="57"/>
      <c r="F18" s="57"/>
      <c r="G18" s="21">
        <f>G19-G21</f>
        <v>0</v>
      </c>
      <c r="H18" s="21">
        <f>H19-H21</f>
        <v>0</v>
      </c>
    </row>
    <row r="19" spans="1:8" ht="78.75" hidden="1" customHeight="1" x14ac:dyDescent="0.2">
      <c r="A19" s="25" t="s">
        <v>23</v>
      </c>
      <c r="B19" s="60"/>
      <c r="C19" s="60"/>
      <c r="D19" s="60"/>
      <c r="E19" s="60"/>
      <c r="F19" s="60"/>
      <c r="G19" s="10">
        <f>G20</f>
        <v>0</v>
      </c>
      <c r="H19" s="10">
        <f>H20</f>
        <v>0</v>
      </c>
    </row>
    <row r="20" spans="1:8" ht="93" hidden="1" customHeight="1" x14ac:dyDescent="0.2">
      <c r="A20" s="25" t="s">
        <v>25</v>
      </c>
      <c r="B20" s="58"/>
      <c r="C20" s="58"/>
      <c r="D20" s="58"/>
      <c r="E20" s="58"/>
      <c r="F20" s="58"/>
      <c r="G20" s="10">
        <v>0</v>
      </c>
      <c r="H20" s="10">
        <v>0</v>
      </c>
    </row>
    <row r="21" spans="1:8" ht="94.5" hidden="1" customHeight="1" x14ac:dyDescent="0.2">
      <c r="A21" s="25" t="s">
        <v>27</v>
      </c>
      <c r="B21" s="60"/>
      <c r="C21" s="60"/>
      <c r="D21" s="60"/>
      <c r="E21" s="60"/>
      <c r="F21" s="60"/>
      <c r="G21" s="10">
        <f>G22</f>
        <v>0</v>
      </c>
      <c r="H21" s="10">
        <f>H22</f>
        <v>0</v>
      </c>
    </row>
    <row r="22" spans="1:8" ht="96.75" hidden="1" customHeight="1" thickBot="1" x14ac:dyDescent="0.25">
      <c r="A22" s="26" t="s">
        <v>128</v>
      </c>
      <c r="B22" s="59"/>
      <c r="C22" s="59"/>
      <c r="D22" s="59"/>
      <c r="E22" s="59"/>
      <c r="F22" s="59"/>
      <c r="G22" s="43">
        <v>0</v>
      </c>
      <c r="H22" s="43">
        <v>0</v>
      </c>
    </row>
    <row r="23" spans="1:8" ht="62.25" hidden="1" customHeight="1" thickBot="1" x14ac:dyDescent="0.25">
      <c r="A23" s="51" t="s">
        <v>98</v>
      </c>
      <c r="B23" s="61" t="s">
        <v>154</v>
      </c>
      <c r="C23" s="61" t="s">
        <v>170</v>
      </c>
      <c r="D23" s="61" t="s">
        <v>156</v>
      </c>
      <c r="E23" s="61" t="s">
        <v>157</v>
      </c>
      <c r="F23" s="61" t="s">
        <v>158</v>
      </c>
      <c r="G23" s="52">
        <f>G25-G27</f>
        <v>0</v>
      </c>
      <c r="H23" s="52">
        <f>H25-H27</f>
        <v>0</v>
      </c>
    </row>
    <row r="24" spans="1:8" ht="96.75" hidden="1" customHeight="1" thickBot="1" x14ac:dyDescent="0.25">
      <c r="A24" s="49" t="s">
        <v>23</v>
      </c>
      <c r="B24" s="62" t="s">
        <v>154</v>
      </c>
      <c r="C24" s="62" t="s">
        <v>170</v>
      </c>
      <c r="D24" s="62" t="s">
        <v>166</v>
      </c>
      <c r="E24" s="62" t="s">
        <v>157</v>
      </c>
      <c r="F24" s="62" t="s">
        <v>162</v>
      </c>
      <c r="G24" s="50">
        <v>3300</v>
      </c>
      <c r="H24" s="50">
        <v>3300</v>
      </c>
    </row>
    <row r="25" spans="1:8" ht="96.75" hidden="1" customHeight="1" thickBot="1" x14ac:dyDescent="0.25">
      <c r="A25" s="49" t="s">
        <v>134</v>
      </c>
      <c r="B25" s="62" t="s">
        <v>154</v>
      </c>
      <c r="C25" s="62" t="s">
        <v>170</v>
      </c>
      <c r="D25" s="62" t="s">
        <v>168</v>
      </c>
      <c r="E25" s="62" t="s">
        <v>161</v>
      </c>
      <c r="F25" s="62" t="s">
        <v>164</v>
      </c>
      <c r="G25" s="50">
        <v>3300</v>
      </c>
      <c r="H25" s="50">
        <v>3300</v>
      </c>
    </row>
    <row r="26" spans="1:8" ht="96.75" hidden="1" customHeight="1" thickBot="1" x14ac:dyDescent="0.25">
      <c r="A26" s="49" t="s">
        <v>27</v>
      </c>
      <c r="B26" s="62" t="s">
        <v>154</v>
      </c>
      <c r="C26" s="62" t="s">
        <v>170</v>
      </c>
      <c r="D26" s="62" t="s">
        <v>156</v>
      </c>
      <c r="E26" s="62" t="s">
        <v>161</v>
      </c>
      <c r="F26" s="62" t="s">
        <v>167</v>
      </c>
      <c r="G26" s="50">
        <v>3300</v>
      </c>
      <c r="H26" s="50">
        <v>3300</v>
      </c>
    </row>
    <row r="27" spans="1:8" ht="96.75" hidden="1" customHeight="1" thickBot="1" x14ac:dyDescent="0.25">
      <c r="A27" s="49" t="s">
        <v>135</v>
      </c>
      <c r="B27" s="62" t="s">
        <v>154</v>
      </c>
      <c r="C27" s="62" t="s">
        <v>170</v>
      </c>
      <c r="D27" s="62" t="s">
        <v>168</v>
      </c>
      <c r="E27" s="62" t="s">
        <v>157</v>
      </c>
      <c r="F27" s="62" t="s">
        <v>169</v>
      </c>
      <c r="G27" s="50">
        <v>3300</v>
      </c>
      <c r="H27" s="50">
        <v>3300</v>
      </c>
    </row>
    <row r="28" spans="1:8" ht="45" hidden="1" customHeight="1" thickBot="1" x14ac:dyDescent="0.25">
      <c r="A28" s="16" t="s">
        <v>30</v>
      </c>
      <c r="B28" s="56" t="s">
        <v>154</v>
      </c>
      <c r="C28" s="56" t="s">
        <v>171</v>
      </c>
      <c r="D28" s="56" t="s">
        <v>156</v>
      </c>
      <c r="E28" s="56" t="s">
        <v>161</v>
      </c>
      <c r="F28" s="56" t="s">
        <v>158</v>
      </c>
      <c r="G28" s="18">
        <v>0</v>
      </c>
      <c r="H28" s="18" t="e">
        <f>H29-#REF!</f>
        <v>#REF!</v>
      </c>
    </row>
    <row r="29" spans="1:8" ht="57" hidden="1" customHeight="1" x14ac:dyDescent="0.2">
      <c r="A29" s="19" t="s">
        <v>38</v>
      </c>
      <c r="B29" s="57" t="s">
        <v>154</v>
      </c>
      <c r="C29" s="57" t="s">
        <v>171</v>
      </c>
      <c r="D29" s="57" t="s">
        <v>172</v>
      </c>
      <c r="E29" s="57" t="s">
        <v>157</v>
      </c>
      <c r="F29" s="57" t="s">
        <v>158</v>
      </c>
      <c r="G29" s="21">
        <f>G30</f>
        <v>219.9</v>
      </c>
      <c r="H29" s="21">
        <f>H30</f>
        <v>0</v>
      </c>
    </row>
    <row r="30" spans="1:8" ht="173.25" hidden="1" customHeight="1" thickBot="1" x14ac:dyDescent="0.25">
      <c r="A30" s="25" t="s">
        <v>129</v>
      </c>
      <c r="B30" s="58" t="s">
        <v>154</v>
      </c>
      <c r="C30" s="58" t="s">
        <v>171</v>
      </c>
      <c r="D30" s="58" t="s">
        <v>172</v>
      </c>
      <c r="E30" s="58" t="s">
        <v>157</v>
      </c>
      <c r="F30" s="58" t="s">
        <v>167</v>
      </c>
      <c r="G30" s="10">
        <v>219.9</v>
      </c>
      <c r="H30" s="10">
        <f>H31</f>
        <v>0</v>
      </c>
    </row>
    <row r="31" spans="1:8" ht="181.5" hidden="1" customHeight="1" thickBot="1" x14ac:dyDescent="0.25">
      <c r="A31" s="26" t="s">
        <v>136</v>
      </c>
      <c r="B31" s="59" t="s">
        <v>154</v>
      </c>
      <c r="C31" s="59" t="s">
        <v>171</v>
      </c>
      <c r="D31" s="59" t="s">
        <v>173</v>
      </c>
      <c r="E31" s="59" t="s">
        <v>157</v>
      </c>
      <c r="F31" s="59" t="s">
        <v>169</v>
      </c>
      <c r="G31" s="43">
        <v>219.9</v>
      </c>
      <c r="H31" s="43">
        <v>0</v>
      </c>
    </row>
    <row r="32" spans="1:8" ht="37.5" x14ac:dyDescent="0.3">
      <c r="A32" s="64" t="s">
        <v>54</v>
      </c>
      <c r="B32" s="66" t="s">
        <v>154</v>
      </c>
      <c r="C32" s="66" t="s">
        <v>176</v>
      </c>
      <c r="D32" s="66" t="s">
        <v>156</v>
      </c>
      <c r="E32" s="66" t="s">
        <v>157</v>
      </c>
      <c r="F32" s="66" t="s">
        <v>158</v>
      </c>
      <c r="G32" s="67">
        <f>-G33+G37</f>
        <v>-11575.600000000035</v>
      </c>
      <c r="H32" s="67">
        <f>-H33+H37</f>
        <v>-17963.799999999988</v>
      </c>
    </row>
    <row r="33" spans="1:8" ht="18.75" x14ac:dyDescent="0.3">
      <c r="A33" s="54" t="s">
        <v>56</v>
      </c>
      <c r="B33" s="63" t="s">
        <v>154</v>
      </c>
      <c r="C33" s="63" t="s">
        <v>176</v>
      </c>
      <c r="D33" s="63" t="s">
        <v>156</v>
      </c>
      <c r="E33" s="63" t="s">
        <v>157</v>
      </c>
      <c r="F33" s="63" t="s">
        <v>175</v>
      </c>
      <c r="G33" s="68">
        <f t="shared" ref="G33:H35" si="0">G34</f>
        <v>524725.4</v>
      </c>
      <c r="H33" s="68">
        <f t="shared" si="0"/>
        <v>525519.5</v>
      </c>
    </row>
    <row r="34" spans="1:8" ht="37.5" x14ac:dyDescent="0.3">
      <c r="A34" s="54" t="s">
        <v>137</v>
      </c>
      <c r="B34" s="63" t="s">
        <v>154</v>
      </c>
      <c r="C34" s="63" t="s">
        <v>176</v>
      </c>
      <c r="D34" s="63" t="s">
        <v>177</v>
      </c>
      <c r="E34" s="63" t="s">
        <v>157</v>
      </c>
      <c r="F34" s="63" t="s">
        <v>175</v>
      </c>
      <c r="G34" s="68">
        <f t="shared" si="0"/>
        <v>524725.4</v>
      </c>
      <c r="H34" s="68">
        <f t="shared" si="0"/>
        <v>525519.5</v>
      </c>
    </row>
    <row r="35" spans="1:8" ht="38.25" customHeight="1" x14ac:dyDescent="0.3">
      <c r="A35" s="54" t="s">
        <v>143</v>
      </c>
      <c r="B35" s="63" t="s">
        <v>154</v>
      </c>
      <c r="C35" s="63" t="s">
        <v>176</v>
      </c>
      <c r="D35" s="63" t="s">
        <v>179</v>
      </c>
      <c r="E35" s="63" t="s">
        <v>157</v>
      </c>
      <c r="F35" s="63" t="s">
        <v>178</v>
      </c>
      <c r="G35" s="68">
        <f t="shared" si="0"/>
        <v>524725.4</v>
      </c>
      <c r="H35" s="68">
        <f t="shared" si="0"/>
        <v>525519.5</v>
      </c>
    </row>
    <row r="36" spans="1:8" ht="54.75" customHeight="1" x14ac:dyDescent="0.3">
      <c r="A36" s="54" t="s">
        <v>138</v>
      </c>
      <c r="B36" s="63" t="s">
        <v>154</v>
      </c>
      <c r="C36" s="63" t="s">
        <v>176</v>
      </c>
      <c r="D36" s="63" t="s">
        <v>180</v>
      </c>
      <c r="E36" s="63" t="s">
        <v>157</v>
      </c>
      <c r="F36" s="63" t="s">
        <v>178</v>
      </c>
      <c r="G36" s="68">
        <v>524725.4</v>
      </c>
      <c r="H36" s="68">
        <v>525519.5</v>
      </c>
    </row>
    <row r="37" spans="1:8" ht="28.5" customHeight="1" x14ac:dyDescent="0.3">
      <c r="A37" s="54" t="s">
        <v>64</v>
      </c>
      <c r="B37" s="63" t="s">
        <v>154</v>
      </c>
      <c r="C37" s="63" t="s">
        <v>176</v>
      </c>
      <c r="D37" s="63" t="s">
        <v>156</v>
      </c>
      <c r="E37" s="63" t="s">
        <v>157</v>
      </c>
      <c r="F37" s="63" t="s">
        <v>174</v>
      </c>
      <c r="G37" s="68">
        <f t="shared" ref="G37:H39" si="1">G38</f>
        <v>513149.8</v>
      </c>
      <c r="H37" s="68">
        <f t="shared" si="1"/>
        <v>507555.7</v>
      </c>
    </row>
    <row r="38" spans="1:8" ht="37.5" x14ac:dyDescent="0.3">
      <c r="A38" s="54" t="s">
        <v>144</v>
      </c>
      <c r="B38" s="63" t="s">
        <v>154</v>
      </c>
      <c r="C38" s="63" t="s">
        <v>176</v>
      </c>
      <c r="D38" s="63" t="s">
        <v>177</v>
      </c>
      <c r="E38" s="63" t="s">
        <v>157</v>
      </c>
      <c r="F38" s="63" t="s">
        <v>174</v>
      </c>
      <c r="G38" s="68">
        <f t="shared" si="1"/>
        <v>513149.8</v>
      </c>
      <c r="H38" s="68">
        <f t="shared" si="1"/>
        <v>507555.7</v>
      </c>
    </row>
    <row r="39" spans="1:8" ht="39.75" customHeight="1" x14ac:dyDescent="0.3">
      <c r="A39" s="54" t="s">
        <v>140</v>
      </c>
      <c r="B39" s="63" t="s">
        <v>154</v>
      </c>
      <c r="C39" s="63" t="s">
        <v>176</v>
      </c>
      <c r="D39" s="63" t="s">
        <v>179</v>
      </c>
      <c r="E39" s="63" t="s">
        <v>157</v>
      </c>
      <c r="F39" s="63" t="s">
        <v>181</v>
      </c>
      <c r="G39" s="68">
        <f t="shared" si="1"/>
        <v>513149.8</v>
      </c>
      <c r="H39" s="68">
        <f>H40</f>
        <v>507555.7</v>
      </c>
    </row>
    <row r="40" spans="1:8" ht="62.25" customHeight="1" x14ac:dyDescent="0.3">
      <c r="A40" s="54" t="s">
        <v>141</v>
      </c>
      <c r="B40" s="63" t="s">
        <v>154</v>
      </c>
      <c r="C40" s="63" t="s">
        <v>176</v>
      </c>
      <c r="D40" s="63" t="s">
        <v>180</v>
      </c>
      <c r="E40" s="63" t="s">
        <v>157</v>
      </c>
      <c r="F40" s="63" t="s">
        <v>181</v>
      </c>
      <c r="G40" s="68">
        <v>513149.8</v>
      </c>
      <c r="H40" s="68">
        <v>507555.7</v>
      </c>
    </row>
  </sheetData>
  <mergeCells count="8">
    <mergeCell ref="A6:H6"/>
    <mergeCell ref="A10:A11"/>
    <mergeCell ref="G10:G11"/>
    <mergeCell ref="A9:H9"/>
    <mergeCell ref="B10:F10"/>
    <mergeCell ref="A7:H7"/>
    <mergeCell ref="A8:H8"/>
    <mergeCell ref="H10:H11"/>
  </mergeCells>
  <phoneticPr fontId="0" type="noConversion"/>
  <pageMargins left="0.98425196850393704" right="0.39370078740157483" top="0.59055118110236227" bottom="0.39370078740157483" header="0.59055118110236227" footer="0.35433070866141736"/>
  <pageSetup paperSize="9" scale="70" fitToHeight="0" orientation="portrait" r:id="rId1"/>
  <headerFooter alignWithMargins="0"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2"/>
  <dimension ref="A1:D55"/>
  <sheetViews>
    <sheetView workbookViewId="0">
      <selection activeCell="B12" sqref="B12"/>
    </sheetView>
  </sheetViews>
  <sheetFormatPr defaultRowHeight="12.75" x14ac:dyDescent="0.2"/>
  <cols>
    <col min="1" max="1" width="42.85546875" style="12" customWidth="1"/>
    <col min="2" max="2" width="35.28515625" style="31" customWidth="1"/>
    <col min="3" max="3" width="18.42578125" style="31" customWidth="1"/>
    <col min="4" max="4" width="15.28515625" style="12" customWidth="1"/>
    <col min="5" max="16384" width="9.140625" style="12"/>
  </cols>
  <sheetData>
    <row r="1" spans="1:4" ht="18.75" x14ac:dyDescent="0.3">
      <c r="A1" s="11"/>
      <c r="B1" s="39" t="s">
        <v>115</v>
      </c>
    </row>
    <row r="2" spans="1:4" ht="18.75" x14ac:dyDescent="0.3">
      <c r="A2" s="11"/>
      <c r="B2" s="39" t="s">
        <v>0</v>
      </c>
    </row>
    <row r="3" spans="1:4" ht="18.75" x14ac:dyDescent="0.3">
      <c r="A3" s="11"/>
      <c r="B3" s="39" t="s">
        <v>116</v>
      </c>
    </row>
    <row r="4" spans="1:4" ht="18.75" x14ac:dyDescent="0.3">
      <c r="A4" s="11"/>
      <c r="B4" s="40" t="s">
        <v>117</v>
      </c>
      <c r="D4" s="38"/>
    </row>
    <row r="5" spans="1:4" ht="32.25" customHeight="1" x14ac:dyDescent="0.3">
      <c r="A5" s="82" t="s">
        <v>96</v>
      </c>
      <c r="B5" s="82"/>
      <c r="C5" s="82"/>
      <c r="D5" s="82"/>
    </row>
    <row r="6" spans="1:4" ht="18.75" x14ac:dyDescent="0.3">
      <c r="A6" s="82" t="s">
        <v>118</v>
      </c>
      <c r="B6" s="82"/>
      <c r="C6" s="82"/>
      <c r="D6" s="82"/>
    </row>
    <row r="7" spans="1:4" ht="18.75" x14ac:dyDescent="0.3">
      <c r="A7" s="82" t="s">
        <v>119</v>
      </c>
      <c r="B7" s="82"/>
      <c r="C7" s="82"/>
      <c r="D7" s="82"/>
    </row>
    <row r="8" spans="1:4" ht="21" customHeight="1" x14ac:dyDescent="0.3">
      <c r="A8" s="11"/>
      <c r="B8" s="13"/>
      <c r="C8" s="14"/>
    </row>
    <row r="9" spans="1:4" s="15" customFormat="1" ht="21" customHeight="1" x14ac:dyDescent="0.2">
      <c r="A9" s="95" t="s">
        <v>1</v>
      </c>
      <c r="B9" s="95" t="s">
        <v>2</v>
      </c>
      <c r="C9" s="94" t="s">
        <v>97</v>
      </c>
      <c r="D9" s="94"/>
    </row>
    <row r="10" spans="1:4" s="15" customFormat="1" ht="23.25" customHeight="1" thickBot="1" x14ac:dyDescent="0.25">
      <c r="A10" s="96"/>
      <c r="B10" s="96"/>
      <c r="C10" s="32" t="s">
        <v>75</v>
      </c>
      <c r="D10" s="32" t="s">
        <v>113</v>
      </c>
    </row>
    <row r="11" spans="1:4" ht="61.5" customHeight="1" thickBot="1" x14ac:dyDescent="0.25">
      <c r="A11" s="16" t="s">
        <v>3</v>
      </c>
      <c r="B11" s="17" t="s">
        <v>4</v>
      </c>
      <c r="C11" s="18" t="e">
        <f>C12+C17+C22+C27+C46</f>
        <v>#REF!</v>
      </c>
      <c r="D11" s="18">
        <f>D12+D17+D22+D27+D46</f>
        <v>2561771.399999999</v>
      </c>
    </row>
    <row r="12" spans="1:4" ht="95.25" customHeight="1" x14ac:dyDescent="0.2">
      <c r="A12" s="19" t="s">
        <v>5</v>
      </c>
      <c r="B12" s="20" t="s">
        <v>6</v>
      </c>
      <c r="C12" s="21">
        <f>C13-C15</f>
        <v>0</v>
      </c>
      <c r="D12" s="21">
        <f>D13-D15</f>
        <v>0</v>
      </c>
    </row>
    <row r="13" spans="1:4" ht="98.25" hidden="1" customHeight="1" x14ac:dyDescent="0.2">
      <c r="A13" s="41" t="s">
        <v>125</v>
      </c>
      <c r="B13" s="22" t="s">
        <v>7</v>
      </c>
      <c r="C13" s="10">
        <f>C14</f>
        <v>0</v>
      </c>
      <c r="D13" s="10">
        <f>D14</f>
        <v>0</v>
      </c>
    </row>
    <row r="14" spans="1:4" ht="94.5" hidden="1" customHeight="1" x14ac:dyDescent="0.2">
      <c r="A14" s="41" t="s">
        <v>126</v>
      </c>
      <c r="B14" s="23" t="s">
        <v>8</v>
      </c>
      <c r="C14" s="10">
        <v>0</v>
      </c>
      <c r="D14" s="10">
        <v>0</v>
      </c>
    </row>
    <row r="15" spans="1:4" ht="96" customHeight="1" x14ac:dyDescent="0.2">
      <c r="A15" s="41" t="s">
        <v>9</v>
      </c>
      <c r="B15" s="22" t="s">
        <v>10</v>
      </c>
      <c r="C15" s="10">
        <f>C16</f>
        <v>0</v>
      </c>
      <c r="D15" s="10">
        <f>D16</f>
        <v>0</v>
      </c>
    </row>
    <row r="16" spans="1:4" ht="94.5" customHeight="1" thickBot="1" x14ac:dyDescent="0.25">
      <c r="A16" s="42" t="s">
        <v>127</v>
      </c>
      <c r="B16" s="24" t="s">
        <v>11</v>
      </c>
      <c r="C16" s="43">
        <v>0</v>
      </c>
      <c r="D16" s="43">
        <v>0</v>
      </c>
    </row>
    <row r="17" spans="1:4" ht="60" customHeight="1" x14ac:dyDescent="0.2">
      <c r="A17" s="19" t="s">
        <v>12</v>
      </c>
      <c r="B17" s="20" t="s">
        <v>13</v>
      </c>
      <c r="C17" s="21" t="e">
        <f>C18-C20</f>
        <v>#REF!</v>
      </c>
      <c r="D17" s="21">
        <f>D18-D20</f>
        <v>1982796.9999999991</v>
      </c>
    </row>
    <row r="18" spans="1:4" ht="61.5" customHeight="1" x14ac:dyDescent="0.2">
      <c r="A18" s="25" t="s">
        <v>14</v>
      </c>
      <c r="B18" s="22" t="s">
        <v>15</v>
      </c>
      <c r="C18" s="10">
        <f>C19</f>
        <v>6990548.2000000002</v>
      </c>
      <c r="D18" s="10">
        <f>D19</f>
        <v>8973345.1999999993</v>
      </c>
    </row>
    <row r="19" spans="1:4" ht="75.75" customHeight="1" x14ac:dyDescent="0.2">
      <c r="A19" s="25" t="s">
        <v>16</v>
      </c>
      <c r="B19" s="23" t="s">
        <v>17</v>
      </c>
      <c r="C19" s="10">
        <f>6969288.4+21259.8</f>
        <v>6990548.2000000002</v>
      </c>
      <c r="D19" s="10">
        <f>8892461+80884.2</f>
        <v>8973345.1999999993</v>
      </c>
    </row>
    <row r="20" spans="1:4" ht="78" customHeight="1" x14ac:dyDescent="0.2">
      <c r="A20" s="25" t="s">
        <v>18</v>
      </c>
      <c r="B20" s="22" t="s">
        <v>19</v>
      </c>
      <c r="C20" s="10" t="e">
        <f>C21</f>
        <v>#REF!</v>
      </c>
      <c r="D20" s="10">
        <f>D21</f>
        <v>6990548.2000000002</v>
      </c>
    </row>
    <row r="21" spans="1:4" ht="77.25" customHeight="1" thickBot="1" x14ac:dyDescent="0.25">
      <c r="A21" s="26" t="s">
        <v>20</v>
      </c>
      <c r="B21" s="24" t="s">
        <v>21</v>
      </c>
      <c r="C21" s="43" t="e">
        <f>#REF!</f>
        <v>#REF!</v>
      </c>
      <c r="D21" s="43">
        <f>C19</f>
        <v>6990548.2000000002</v>
      </c>
    </row>
    <row r="22" spans="1:4" ht="58.5" hidden="1" customHeight="1" x14ac:dyDescent="0.2">
      <c r="A22" s="19" t="s">
        <v>98</v>
      </c>
      <c r="B22" s="20" t="s">
        <v>22</v>
      </c>
      <c r="C22" s="21">
        <f>C23-C25</f>
        <v>0</v>
      </c>
      <c r="D22" s="21">
        <f>D23-D25</f>
        <v>0</v>
      </c>
    </row>
    <row r="23" spans="1:4" ht="78.75" hidden="1" customHeight="1" x14ac:dyDescent="0.2">
      <c r="A23" s="25" t="s">
        <v>23</v>
      </c>
      <c r="B23" s="22" t="s">
        <v>24</v>
      </c>
      <c r="C23" s="10">
        <f>C24</f>
        <v>0</v>
      </c>
      <c r="D23" s="10">
        <f>D24</f>
        <v>0</v>
      </c>
    </row>
    <row r="24" spans="1:4" ht="93" hidden="1" customHeight="1" x14ac:dyDescent="0.2">
      <c r="A24" s="25" t="s">
        <v>25</v>
      </c>
      <c r="B24" s="23" t="s">
        <v>26</v>
      </c>
      <c r="C24" s="10">
        <v>0</v>
      </c>
      <c r="D24" s="10">
        <v>0</v>
      </c>
    </row>
    <row r="25" spans="1:4" ht="94.5" hidden="1" customHeight="1" x14ac:dyDescent="0.2">
      <c r="A25" s="25" t="s">
        <v>27</v>
      </c>
      <c r="B25" s="22" t="s">
        <v>28</v>
      </c>
      <c r="C25" s="10">
        <f>C26</f>
        <v>0</v>
      </c>
      <c r="D25" s="10">
        <f>D26</f>
        <v>0</v>
      </c>
    </row>
    <row r="26" spans="1:4" ht="96.75" hidden="1" customHeight="1" thickBot="1" x14ac:dyDescent="0.25">
      <c r="A26" s="26" t="s">
        <v>128</v>
      </c>
      <c r="B26" s="24" t="s">
        <v>29</v>
      </c>
      <c r="C26" s="43">
        <v>0</v>
      </c>
      <c r="D26" s="43">
        <v>0</v>
      </c>
    </row>
    <row r="27" spans="1:4" ht="61.5" customHeight="1" thickBot="1" x14ac:dyDescent="0.25">
      <c r="A27" s="16" t="s">
        <v>30</v>
      </c>
      <c r="B27" s="17" t="s">
        <v>31</v>
      </c>
      <c r="C27" s="18">
        <f>C28-C31+C34</f>
        <v>92418.6</v>
      </c>
      <c r="D27" s="18">
        <f>D28-D31+D34</f>
        <v>78974.399999999994</v>
      </c>
    </row>
    <row r="28" spans="1:4" ht="76.5" customHeight="1" x14ac:dyDescent="0.2">
      <c r="A28" s="19" t="s">
        <v>32</v>
      </c>
      <c r="B28" s="20" t="s">
        <v>33</v>
      </c>
      <c r="C28" s="21">
        <f>C29</f>
        <v>78000</v>
      </c>
      <c r="D28" s="21">
        <f>D29</f>
        <v>78000</v>
      </c>
    </row>
    <row r="29" spans="1:4" ht="78.75" customHeight="1" x14ac:dyDescent="0.2">
      <c r="A29" s="25" t="s">
        <v>34</v>
      </c>
      <c r="B29" s="22" t="s">
        <v>35</v>
      </c>
      <c r="C29" s="10">
        <f>C30</f>
        <v>78000</v>
      </c>
      <c r="D29" s="10">
        <f>D30</f>
        <v>78000</v>
      </c>
    </row>
    <row r="30" spans="1:4" ht="76.5" customHeight="1" thickBot="1" x14ac:dyDescent="0.25">
      <c r="A30" s="26" t="s">
        <v>36</v>
      </c>
      <c r="B30" s="24" t="s">
        <v>37</v>
      </c>
      <c r="C30" s="43">
        <v>78000</v>
      </c>
      <c r="D30" s="43">
        <v>78000</v>
      </c>
    </row>
    <row r="31" spans="1:4" ht="61.5" customHeight="1" x14ac:dyDescent="0.2">
      <c r="A31" s="19" t="s">
        <v>38</v>
      </c>
      <c r="B31" s="20" t="s">
        <v>39</v>
      </c>
      <c r="C31" s="21">
        <f>C32</f>
        <v>100000</v>
      </c>
      <c r="D31" s="21">
        <f>D32</f>
        <v>100000</v>
      </c>
    </row>
    <row r="32" spans="1:4" ht="213.75" customHeight="1" x14ac:dyDescent="0.2">
      <c r="A32" s="25" t="s">
        <v>99</v>
      </c>
      <c r="B32" s="22" t="s">
        <v>40</v>
      </c>
      <c r="C32" s="10">
        <f>C33</f>
        <v>100000</v>
      </c>
      <c r="D32" s="10">
        <f>D33</f>
        <v>100000</v>
      </c>
    </row>
    <row r="33" spans="1:4" ht="207.75" customHeight="1" thickBot="1" x14ac:dyDescent="0.25">
      <c r="A33" s="26" t="s">
        <v>100</v>
      </c>
      <c r="B33" s="24" t="s">
        <v>41</v>
      </c>
      <c r="C33" s="43">
        <f>C38+C42</f>
        <v>100000</v>
      </c>
      <c r="D33" s="43">
        <f>D38+D42</f>
        <v>100000</v>
      </c>
    </row>
    <row r="34" spans="1:4" ht="61.5" customHeight="1" x14ac:dyDescent="0.2">
      <c r="A34" s="44" t="s">
        <v>42</v>
      </c>
      <c r="B34" s="20" t="s">
        <v>43</v>
      </c>
      <c r="C34" s="21">
        <f>C35-C43</f>
        <v>114418.6</v>
      </c>
      <c r="D34" s="21">
        <f>D35-D43</f>
        <v>100974.39999999999</v>
      </c>
    </row>
    <row r="35" spans="1:4" ht="60" customHeight="1" x14ac:dyDescent="0.2">
      <c r="A35" s="41" t="s">
        <v>44</v>
      </c>
      <c r="B35" s="22" t="s">
        <v>45</v>
      </c>
      <c r="C35" s="10">
        <f>C36+C40</f>
        <v>214418.6</v>
      </c>
      <c r="D35" s="10">
        <f>D36+D40</f>
        <v>200974.4</v>
      </c>
    </row>
    <row r="36" spans="1:4" ht="93.75" customHeight="1" x14ac:dyDescent="0.2">
      <c r="A36" s="41" t="s">
        <v>101</v>
      </c>
      <c r="B36" s="23" t="s">
        <v>46</v>
      </c>
      <c r="C36" s="10">
        <f>SUM(C37:C39)</f>
        <v>14418.6</v>
      </c>
      <c r="D36" s="10">
        <f>SUM(D37:D39)</f>
        <v>974.4</v>
      </c>
    </row>
    <row r="37" spans="1:4" ht="78" hidden="1" customHeight="1" x14ac:dyDescent="0.2">
      <c r="A37" s="41" t="s">
        <v>102</v>
      </c>
      <c r="B37" s="23" t="s">
        <v>103</v>
      </c>
      <c r="C37" s="10">
        <v>0</v>
      </c>
      <c r="D37" s="10">
        <v>0</v>
      </c>
    </row>
    <row r="38" spans="1:4" ht="119.25" hidden="1" customHeight="1" x14ac:dyDescent="0.2">
      <c r="A38" s="41" t="s">
        <v>104</v>
      </c>
      <c r="B38" s="23" t="s">
        <v>105</v>
      </c>
      <c r="C38" s="10">
        <v>0</v>
      </c>
      <c r="D38" s="10">
        <v>0</v>
      </c>
    </row>
    <row r="39" spans="1:4" ht="174.75" customHeight="1" x14ac:dyDescent="0.2">
      <c r="A39" s="41" t="s">
        <v>47</v>
      </c>
      <c r="B39" s="23" t="s">
        <v>106</v>
      </c>
      <c r="C39" s="10">
        <v>14418.6</v>
      </c>
      <c r="D39" s="10">
        <v>974.4</v>
      </c>
    </row>
    <row r="40" spans="1:4" ht="114.75" customHeight="1" x14ac:dyDescent="0.2">
      <c r="A40" s="41" t="s">
        <v>107</v>
      </c>
      <c r="B40" s="23" t="s">
        <v>48</v>
      </c>
      <c r="C40" s="10">
        <f>SUM(C41:C42)</f>
        <v>200000</v>
      </c>
      <c r="D40" s="10">
        <f>SUM(D41:D42)</f>
        <v>200000</v>
      </c>
    </row>
    <row r="41" spans="1:4" ht="95.25" customHeight="1" x14ac:dyDescent="0.2">
      <c r="A41" s="41" t="s">
        <v>49</v>
      </c>
      <c r="B41" s="23" t="s">
        <v>108</v>
      </c>
      <c r="C41" s="10">
        <v>100000</v>
      </c>
      <c r="D41" s="10">
        <v>100000</v>
      </c>
    </row>
    <row r="42" spans="1:4" ht="134.25" customHeight="1" x14ac:dyDescent="0.2">
      <c r="A42" s="41" t="s">
        <v>109</v>
      </c>
      <c r="B42" s="23" t="s">
        <v>110</v>
      </c>
      <c r="C42" s="10">
        <v>100000</v>
      </c>
      <c r="D42" s="10">
        <v>100000</v>
      </c>
    </row>
    <row r="43" spans="1:4" ht="61.5" customHeight="1" x14ac:dyDescent="0.2">
      <c r="A43" s="41" t="s">
        <v>50</v>
      </c>
      <c r="B43" s="22" t="s">
        <v>51</v>
      </c>
      <c r="C43" s="10">
        <f>C44</f>
        <v>100000</v>
      </c>
      <c r="D43" s="10">
        <f>D44</f>
        <v>100000</v>
      </c>
    </row>
    <row r="44" spans="1:4" ht="115.5" customHeight="1" x14ac:dyDescent="0.2">
      <c r="A44" s="41" t="s">
        <v>52</v>
      </c>
      <c r="B44" s="23" t="s">
        <v>53</v>
      </c>
      <c r="C44" s="10">
        <f>C45</f>
        <v>100000</v>
      </c>
      <c r="D44" s="10">
        <f>D45</f>
        <v>100000</v>
      </c>
    </row>
    <row r="45" spans="1:4" ht="74.25" customHeight="1" thickBot="1" x14ac:dyDescent="0.25">
      <c r="A45" s="42" t="s">
        <v>111</v>
      </c>
      <c r="B45" s="24" t="s">
        <v>112</v>
      </c>
      <c r="C45" s="43">
        <v>100000</v>
      </c>
      <c r="D45" s="43">
        <v>100000</v>
      </c>
    </row>
    <row r="46" spans="1:4" ht="44.25" customHeight="1" x14ac:dyDescent="0.2">
      <c r="A46" s="27" t="s">
        <v>54</v>
      </c>
      <c r="B46" s="28" t="s">
        <v>55</v>
      </c>
      <c r="C46" s="29">
        <v>500000</v>
      </c>
      <c r="D46" s="29">
        <v>500000</v>
      </c>
    </row>
    <row r="47" spans="1:4" ht="39" hidden="1" customHeight="1" x14ac:dyDescent="0.2">
      <c r="A47" s="45" t="s">
        <v>54</v>
      </c>
      <c r="B47" s="46" t="s">
        <v>55</v>
      </c>
      <c r="C47" s="47" t="e">
        <f>C52-C48</f>
        <v>#REF!</v>
      </c>
      <c r="D47" s="47">
        <f>D52-D48</f>
        <v>500000.00000000745</v>
      </c>
    </row>
    <row r="48" spans="1:4" ht="38.25" customHeight="1" x14ac:dyDescent="0.2">
      <c r="A48" s="30" t="s">
        <v>56</v>
      </c>
      <c r="B48" s="22" t="s">
        <v>57</v>
      </c>
      <c r="C48" s="10">
        <f t="shared" ref="C48:D50" si="0">C49</f>
        <v>38416965.200000003</v>
      </c>
      <c r="D48" s="10">
        <f t="shared" si="0"/>
        <v>42289674.899999999</v>
      </c>
    </row>
    <row r="49" spans="1:4" ht="39.75" customHeight="1" x14ac:dyDescent="0.2">
      <c r="A49" s="30" t="s">
        <v>58</v>
      </c>
      <c r="B49" s="22" t="s">
        <v>59</v>
      </c>
      <c r="C49" s="10">
        <f t="shared" si="0"/>
        <v>38416965.200000003</v>
      </c>
      <c r="D49" s="10">
        <f t="shared" si="0"/>
        <v>42289674.899999999</v>
      </c>
    </row>
    <row r="50" spans="1:4" ht="40.5" customHeight="1" x14ac:dyDescent="0.2">
      <c r="A50" s="30" t="s">
        <v>60</v>
      </c>
      <c r="B50" s="22" t="s">
        <v>61</v>
      </c>
      <c r="C50" s="10">
        <f t="shared" si="0"/>
        <v>38416965.200000003</v>
      </c>
      <c r="D50" s="10">
        <f t="shared" si="0"/>
        <v>42289674.899999999</v>
      </c>
    </row>
    <row r="51" spans="1:4" ht="57.75" customHeight="1" x14ac:dyDescent="0.2">
      <c r="A51" s="25" t="s">
        <v>62</v>
      </c>
      <c r="B51" s="23" t="s">
        <v>63</v>
      </c>
      <c r="C51" s="10">
        <f>31133998.4+C13+C18+C23+C28+C35</f>
        <v>38416965.200000003</v>
      </c>
      <c r="D51" s="10">
        <f>33037355.3+D13+D18+D23+D28+D35</f>
        <v>42289674.899999999</v>
      </c>
    </row>
    <row r="52" spans="1:4" ht="39" customHeight="1" x14ac:dyDescent="0.2">
      <c r="A52" s="30" t="s">
        <v>64</v>
      </c>
      <c r="B52" s="22" t="s">
        <v>65</v>
      </c>
      <c r="C52" s="10" t="e">
        <f t="shared" ref="C52:D54" si="1">C53</f>
        <v>#REF!</v>
      </c>
      <c r="D52" s="10">
        <f t="shared" si="1"/>
        <v>42789674.900000006</v>
      </c>
    </row>
    <row r="53" spans="1:4" ht="36.75" customHeight="1" x14ac:dyDescent="0.2">
      <c r="A53" s="30" t="s">
        <v>66</v>
      </c>
      <c r="B53" s="22" t="s">
        <v>67</v>
      </c>
      <c r="C53" s="10" t="e">
        <f t="shared" si="1"/>
        <v>#REF!</v>
      </c>
      <c r="D53" s="10">
        <f t="shared" si="1"/>
        <v>42789674.900000006</v>
      </c>
    </row>
    <row r="54" spans="1:4" ht="42" customHeight="1" x14ac:dyDescent="0.2">
      <c r="A54" s="30" t="s">
        <v>68</v>
      </c>
      <c r="B54" s="22" t="s">
        <v>69</v>
      </c>
      <c r="C54" s="10" t="e">
        <f t="shared" si="1"/>
        <v>#REF!</v>
      </c>
      <c r="D54" s="10">
        <f t="shared" si="1"/>
        <v>42789674.900000006</v>
      </c>
    </row>
    <row r="55" spans="1:4" ht="60" customHeight="1" x14ac:dyDescent="0.2">
      <c r="A55" s="25" t="s">
        <v>70</v>
      </c>
      <c r="B55" s="23" t="s">
        <v>71</v>
      </c>
      <c r="C55" s="10" t="e">
        <f>33762553.1+C15+C20+C25+C31+C43</f>
        <v>#REF!</v>
      </c>
      <c r="D55" s="10">
        <f>35599126.7+D15+D20+D25+D31+D43</f>
        <v>42789674.900000006</v>
      </c>
    </row>
  </sheetData>
  <mergeCells count="6">
    <mergeCell ref="A5:D5"/>
    <mergeCell ref="A7:D7"/>
    <mergeCell ref="C9:D9"/>
    <mergeCell ref="A9:A10"/>
    <mergeCell ref="B9:B10"/>
    <mergeCell ref="A6:D6"/>
  </mergeCells>
  <phoneticPr fontId="0" type="noConversion"/>
  <pageMargins left="0.9055118110236221" right="0.47244094488188981" top="0.78740157480314965" bottom="0.5" header="0.59055118110236227" footer="0.35433070866141736"/>
  <pageSetup paperSize="9" scale="80" orientation="portrait" r:id="rId1"/>
  <headerFooter alignWithMargins="0"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3"/>
  <dimension ref="A1:H45"/>
  <sheetViews>
    <sheetView zoomScale="75" workbookViewId="0">
      <selection activeCell="F21" sqref="F21"/>
    </sheetView>
  </sheetViews>
  <sheetFormatPr defaultRowHeight="18.75" x14ac:dyDescent="0.3"/>
  <cols>
    <col min="1" max="1" width="46.140625" style="2" customWidth="1"/>
    <col min="2" max="6" width="18.28515625" style="2" customWidth="1"/>
    <col min="7" max="16384" width="9.140625" style="2"/>
  </cols>
  <sheetData>
    <row r="1" spans="1:8" x14ac:dyDescent="0.3">
      <c r="A1" s="104" t="s">
        <v>76</v>
      </c>
      <c r="B1" s="104"/>
      <c r="C1" s="104"/>
      <c r="D1" s="104"/>
      <c r="E1" s="104"/>
      <c r="F1" s="104"/>
      <c r="G1" s="1"/>
      <c r="H1" s="1"/>
    </row>
    <row r="2" spans="1:8" x14ac:dyDescent="0.3">
      <c r="A2" s="104" t="s">
        <v>114</v>
      </c>
      <c r="B2" s="104"/>
      <c r="C2" s="104"/>
      <c r="D2" s="104"/>
      <c r="E2" s="104"/>
      <c r="F2" s="104"/>
      <c r="G2" s="1"/>
      <c r="H2" s="1"/>
    </row>
    <row r="3" spans="1:8" x14ac:dyDescent="0.3">
      <c r="A3" s="1"/>
      <c r="B3" s="1"/>
      <c r="C3" s="1"/>
      <c r="D3" s="1"/>
      <c r="E3" s="1"/>
      <c r="F3" s="1"/>
      <c r="G3" s="1"/>
      <c r="H3" s="1"/>
    </row>
    <row r="4" spans="1:8" x14ac:dyDescent="0.3">
      <c r="A4" s="2" t="s">
        <v>74</v>
      </c>
    </row>
    <row r="5" spans="1:8" s="5" customFormat="1" ht="105.75" customHeight="1" x14ac:dyDescent="0.3">
      <c r="A5" s="7" t="s">
        <v>77</v>
      </c>
      <c r="B5" s="8" t="s">
        <v>78</v>
      </c>
      <c r="C5" s="8" t="s">
        <v>79</v>
      </c>
      <c r="D5" s="8" t="s">
        <v>80</v>
      </c>
      <c r="E5" s="8" t="s">
        <v>81</v>
      </c>
      <c r="F5" s="8" t="s">
        <v>72</v>
      </c>
    </row>
    <row r="6" spans="1:8" x14ac:dyDescent="0.3">
      <c r="A6" s="3" t="s">
        <v>73</v>
      </c>
      <c r="B6" s="6">
        <v>210000</v>
      </c>
      <c r="C6" s="37">
        <v>2500000</v>
      </c>
      <c r="D6" s="6">
        <v>5807.1</v>
      </c>
      <c r="E6" s="6">
        <v>2438769</v>
      </c>
      <c r="F6" s="33">
        <f>SUM(B6:E6)</f>
        <v>5154576.0999999996</v>
      </c>
    </row>
    <row r="7" spans="1:8" x14ac:dyDescent="0.3">
      <c r="A7" s="3" t="s">
        <v>86</v>
      </c>
      <c r="B7" s="6">
        <v>0</v>
      </c>
      <c r="C7" s="34">
        <v>4954412.0999999996</v>
      </c>
      <c r="D7" s="6">
        <v>0</v>
      </c>
      <c r="E7" s="6">
        <v>1300000</v>
      </c>
      <c r="F7" s="33">
        <f>SUM(B7:E7)</f>
        <v>6254412.0999999996</v>
      </c>
    </row>
    <row r="8" spans="1:8" x14ac:dyDescent="0.3">
      <c r="A8" s="3" t="s">
        <v>87</v>
      </c>
      <c r="B8" s="6">
        <v>210000</v>
      </c>
      <c r="C8" s="37">
        <v>2500000</v>
      </c>
      <c r="D8" s="6">
        <v>1935.7</v>
      </c>
      <c r="E8" s="6">
        <v>1388883.6</v>
      </c>
      <c r="F8" s="33">
        <f>SUM(B8:E8)</f>
        <v>4100819.3000000003</v>
      </c>
    </row>
    <row r="9" spans="1:8" x14ac:dyDescent="0.3">
      <c r="A9" s="3" t="s">
        <v>88</v>
      </c>
      <c r="B9" s="6">
        <f>B6+B7-B8</f>
        <v>0</v>
      </c>
      <c r="C9" s="33">
        <f>C6+C7-C8</f>
        <v>4954412.0999999996</v>
      </c>
      <c r="D9" s="6">
        <f>D6+D7-D8</f>
        <v>3871.4000000000005</v>
      </c>
      <c r="E9" s="6">
        <f>E6+E7-E8</f>
        <v>2349885.4</v>
      </c>
      <c r="F9" s="33">
        <f>F6+F7-F8</f>
        <v>7308168.8999999985</v>
      </c>
    </row>
    <row r="10" spans="1:8" x14ac:dyDescent="0.3">
      <c r="B10" s="9"/>
      <c r="C10" s="9"/>
      <c r="D10" s="9"/>
      <c r="E10" s="9"/>
      <c r="F10" s="9"/>
    </row>
    <row r="11" spans="1:8" ht="37.5" x14ac:dyDescent="0.3">
      <c r="A11" s="103" t="s">
        <v>82</v>
      </c>
      <c r="B11" s="103"/>
      <c r="C11" s="103"/>
      <c r="D11" s="103"/>
      <c r="E11" s="8" t="s">
        <v>83</v>
      </c>
      <c r="F11" s="8" t="s">
        <v>84</v>
      </c>
    </row>
    <row r="12" spans="1:8" ht="36.75" customHeight="1" x14ac:dyDescent="0.3">
      <c r="A12" s="100" t="s">
        <v>92</v>
      </c>
      <c r="B12" s="101"/>
      <c r="C12" s="101"/>
      <c r="D12" s="102"/>
      <c r="E12" s="35">
        <f>F9</f>
        <v>7308168.8999999985</v>
      </c>
      <c r="F12" s="4">
        <v>7300000</v>
      </c>
    </row>
    <row r="13" spans="1:8" x14ac:dyDescent="0.3">
      <c r="A13" s="97" t="s">
        <v>85</v>
      </c>
      <c r="B13" s="98"/>
      <c r="C13" s="98"/>
      <c r="D13" s="99"/>
      <c r="E13" s="35">
        <f>E9</f>
        <v>2349885.4</v>
      </c>
      <c r="F13" s="4">
        <v>2350000</v>
      </c>
    </row>
    <row r="14" spans="1:8" ht="36.75" customHeight="1" x14ac:dyDescent="0.3">
      <c r="A14" s="100" t="s">
        <v>93</v>
      </c>
      <c r="B14" s="101"/>
      <c r="C14" s="101"/>
      <c r="D14" s="102"/>
      <c r="E14" s="35">
        <f>F6+F7</f>
        <v>11408988.199999999</v>
      </c>
      <c r="F14" s="4">
        <v>11400000</v>
      </c>
    </row>
    <row r="18" spans="1:6" x14ac:dyDescent="0.3">
      <c r="A18" s="2" t="s">
        <v>75</v>
      </c>
    </row>
    <row r="19" spans="1:6" ht="93.75" x14ac:dyDescent="0.3">
      <c r="A19" s="7" t="s">
        <v>77</v>
      </c>
      <c r="B19" s="8" t="s">
        <v>78</v>
      </c>
      <c r="C19" s="8" t="s">
        <v>79</v>
      </c>
      <c r="D19" s="8" t="s">
        <v>80</v>
      </c>
      <c r="E19" s="8" t="s">
        <v>81</v>
      </c>
      <c r="F19" s="8" t="s">
        <v>72</v>
      </c>
    </row>
    <row r="20" spans="1:6" x14ac:dyDescent="0.3">
      <c r="A20" s="3" t="s">
        <v>73</v>
      </c>
      <c r="B20" s="6">
        <f>B9</f>
        <v>0</v>
      </c>
      <c r="C20" s="33">
        <f>C9</f>
        <v>4954412.0999999996</v>
      </c>
      <c r="D20" s="6">
        <f>D9</f>
        <v>3871.4000000000005</v>
      </c>
      <c r="E20" s="6">
        <f>E9</f>
        <v>2349885.4</v>
      </c>
      <c r="F20" s="33">
        <f>SUM(B20:E20)</f>
        <v>7308168.9000000004</v>
      </c>
    </row>
    <row r="21" spans="1:6" x14ac:dyDescent="0.3">
      <c r="A21" s="3" t="s">
        <v>89</v>
      </c>
      <c r="B21" s="6">
        <v>0</v>
      </c>
      <c r="C21" s="36">
        <v>6990548.2000000002</v>
      </c>
      <c r="D21" s="6">
        <v>0</v>
      </c>
      <c r="E21" s="6">
        <v>515000</v>
      </c>
      <c r="F21" s="33">
        <f>SUM(B21:E21)</f>
        <v>7505548.2000000002</v>
      </c>
    </row>
    <row r="22" spans="1:6" x14ac:dyDescent="0.3">
      <c r="A22" s="3" t="s">
        <v>90</v>
      </c>
      <c r="B22" s="6">
        <v>0</v>
      </c>
      <c r="C22" s="33">
        <f>C20</f>
        <v>4954412.0999999996</v>
      </c>
      <c r="D22" s="6">
        <v>1935.7</v>
      </c>
      <c r="E22" s="6">
        <v>1520832.5</v>
      </c>
      <c r="F22" s="33">
        <f>SUM(B22:E22)</f>
        <v>6477180.2999999998</v>
      </c>
    </row>
    <row r="23" spans="1:6" x14ac:dyDescent="0.3">
      <c r="A23" s="3" t="s">
        <v>91</v>
      </c>
      <c r="B23" s="6">
        <f>B20+B21-B22</f>
        <v>0</v>
      </c>
      <c r="C23" s="33">
        <f>C20+C21-C22</f>
        <v>6990548.2000000011</v>
      </c>
      <c r="D23" s="6">
        <f>D20+D21-D22</f>
        <v>1935.7000000000005</v>
      </c>
      <c r="E23" s="6">
        <f>E20+E21-E22</f>
        <v>1344052.9</v>
      </c>
      <c r="F23" s="33">
        <f>F20+F21-F22</f>
        <v>8336536.8000000017</v>
      </c>
    </row>
    <row r="24" spans="1:6" x14ac:dyDescent="0.3">
      <c r="B24" s="9"/>
      <c r="C24" s="9"/>
      <c r="D24" s="9"/>
      <c r="E24" s="9"/>
      <c r="F24" s="9"/>
    </row>
    <row r="25" spans="1:6" ht="37.5" x14ac:dyDescent="0.3">
      <c r="A25" s="103" t="s">
        <v>82</v>
      </c>
      <c r="B25" s="103"/>
      <c r="C25" s="103"/>
      <c r="D25" s="103"/>
      <c r="E25" s="8" t="s">
        <v>83</v>
      </c>
      <c r="F25" s="8" t="s">
        <v>84</v>
      </c>
    </row>
    <row r="26" spans="1:6" ht="36.75" customHeight="1" x14ac:dyDescent="0.3">
      <c r="A26" s="100" t="s">
        <v>94</v>
      </c>
      <c r="B26" s="101"/>
      <c r="C26" s="101"/>
      <c r="D26" s="102"/>
      <c r="E26" s="35">
        <f>F23</f>
        <v>8336536.8000000017</v>
      </c>
      <c r="F26" s="4">
        <v>8350000</v>
      </c>
    </row>
    <row r="27" spans="1:6" x14ac:dyDescent="0.3">
      <c r="A27" s="97" t="s">
        <v>85</v>
      </c>
      <c r="B27" s="98"/>
      <c r="C27" s="98"/>
      <c r="D27" s="99"/>
      <c r="E27" s="35">
        <f>E23</f>
        <v>1344052.9</v>
      </c>
      <c r="F27" s="4">
        <v>1350000</v>
      </c>
    </row>
    <row r="28" spans="1:6" ht="39.75" customHeight="1" x14ac:dyDescent="0.3">
      <c r="A28" s="100" t="s">
        <v>95</v>
      </c>
      <c r="B28" s="101"/>
      <c r="C28" s="101"/>
      <c r="D28" s="102"/>
      <c r="E28" s="35">
        <f>F20+F21</f>
        <v>14813717.100000001</v>
      </c>
      <c r="F28" s="4">
        <v>14850000</v>
      </c>
    </row>
    <row r="35" spans="1:6" x14ac:dyDescent="0.3">
      <c r="A35" s="2" t="s">
        <v>113</v>
      </c>
    </row>
    <row r="36" spans="1:6" ht="93.75" x14ac:dyDescent="0.3">
      <c r="A36" s="7" t="s">
        <v>77</v>
      </c>
      <c r="B36" s="8" t="s">
        <v>78</v>
      </c>
      <c r="C36" s="8" t="s">
        <v>79</v>
      </c>
      <c r="D36" s="8" t="s">
        <v>80</v>
      </c>
      <c r="E36" s="8" t="s">
        <v>81</v>
      </c>
      <c r="F36" s="8" t="s">
        <v>72</v>
      </c>
    </row>
    <row r="37" spans="1:6" x14ac:dyDescent="0.3">
      <c r="A37" s="3" t="s">
        <v>73</v>
      </c>
      <c r="B37" s="6">
        <f>B23</f>
        <v>0</v>
      </c>
      <c r="C37" s="33">
        <f>C23</f>
        <v>6990548.2000000011</v>
      </c>
      <c r="D37" s="6">
        <f>D23</f>
        <v>1935.7000000000005</v>
      </c>
      <c r="E37" s="6">
        <f>E23</f>
        <v>1344052.9</v>
      </c>
      <c r="F37" s="33">
        <f>SUM(B37:E37)</f>
        <v>8336536.8000000007</v>
      </c>
    </row>
    <row r="38" spans="1:6" x14ac:dyDescent="0.3">
      <c r="A38" s="3" t="s">
        <v>120</v>
      </c>
      <c r="B38" s="6">
        <v>0</v>
      </c>
      <c r="C38" s="33">
        <v>8973345.1999999993</v>
      </c>
      <c r="D38" s="6"/>
      <c r="E38" s="6">
        <v>435000</v>
      </c>
      <c r="F38" s="33">
        <f>SUM(B38:E38)</f>
        <v>9408345.1999999993</v>
      </c>
    </row>
    <row r="39" spans="1:6" x14ac:dyDescent="0.3">
      <c r="A39" s="3" t="s">
        <v>121</v>
      </c>
      <c r="B39" s="6">
        <v>0</v>
      </c>
      <c r="C39" s="33">
        <f>C37</f>
        <v>6990548.2000000011</v>
      </c>
      <c r="D39" s="6">
        <v>1935.7</v>
      </c>
      <c r="E39" s="6">
        <v>727608.5</v>
      </c>
      <c r="F39" s="33">
        <f>SUM(B39:E39)</f>
        <v>7720092.4000000013</v>
      </c>
    </row>
    <row r="40" spans="1:6" x14ac:dyDescent="0.3">
      <c r="A40" s="3" t="s">
        <v>122</v>
      </c>
      <c r="B40" s="6">
        <f>B37+B38-B39</f>
        <v>0</v>
      </c>
      <c r="C40" s="33">
        <f>C37+C38-C39</f>
        <v>8973345.1999999993</v>
      </c>
      <c r="D40" s="6">
        <f>D37+D38-D39</f>
        <v>0</v>
      </c>
      <c r="E40" s="6">
        <f>E37+E38-E39</f>
        <v>1051444.3999999999</v>
      </c>
      <c r="F40" s="33">
        <f>F37+F38-F39</f>
        <v>10024789.599999998</v>
      </c>
    </row>
    <row r="41" spans="1:6" x14ac:dyDescent="0.3">
      <c r="B41" s="9"/>
      <c r="C41" s="9"/>
      <c r="D41" s="9"/>
      <c r="E41" s="9"/>
      <c r="F41" s="9"/>
    </row>
    <row r="42" spans="1:6" ht="37.5" x14ac:dyDescent="0.3">
      <c r="A42" s="103" t="s">
        <v>82</v>
      </c>
      <c r="B42" s="103"/>
      <c r="C42" s="103"/>
      <c r="D42" s="103"/>
      <c r="E42" s="8" t="s">
        <v>83</v>
      </c>
      <c r="F42" s="8" t="s">
        <v>84</v>
      </c>
    </row>
    <row r="43" spans="1:6" ht="39" customHeight="1" x14ac:dyDescent="0.3">
      <c r="A43" s="100" t="s">
        <v>123</v>
      </c>
      <c r="B43" s="101"/>
      <c r="C43" s="101"/>
      <c r="D43" s="102"/>
      <c r="E43" s="35">
        <f>F40</f>
        <v>10024789.599999998</v>
      </c>
      <c r="F43" s="4">
        <v>10050000</v>
      </c>
    </row>
    <row r="44" spans="1:6" x14ac:dyDescent="0.3">
      <c r="A44" s="97" t="s">
        <v>85</v>
      </c>
      <c r="B44" s="98"/>
      <c r="C44" s="98"/>
      <c r="D44" s="99"/>
      <c r="E44" s="35">
        <f>E40</f>
        <v>1051444.3999999999</v>
      </c>
      <c r="F44" s="4">
        <v>1100000</v>
      </c>
    </row>
    <row r="45" spans="1:6" ht="39.75" customHeight="1" x14ac:dyDescent="0.3">
      <c r="A45" s="100" t="s">
        <v>124</v>
      </c>
      <c r="B45" s="101"/>
      <c r="C45" s="101"/>
      <c r="D45" s="102"/>
      <c r="E45" s="35">
        <f>F37+F38</f>
        <v>17744882</v>
      </c>
      <c r="F45" s="4">
        <v>17750000</v>
      </c>
    </row>
  </sheetData>
  <mergeCells count="14">
    <mergeCell ref="A14:D14"/>
    <mergeCell ref="A11:D11"/>
    <mergeCell ref="A1:F1"/>
    <mergeCell ref="A2:F2"/>
    <mergeCell ref="A12:D12"/>
    <mergeCell ref="A13:D13"/>
    <mergeCell ref="A44:D44"/>
    <mergeCell ref="A45:D45"/>
    <mergeCell ref="A25:D25"/>
    <mergeCell ref="A26:D26"/>
    <mergeCell ref="A27:D27"/>
    <mergeCell ref="A28:D28"/>
    <mergeCell ref="A42:D42"/>
    <mergeCell ref="A43:D43"/>
  </mergeCells>
  <phoneticPr fontId="6" type="noConversion"/>
  <pageMargins left="0.43" right="0.23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по кодам</vt:lpstr>
      <vt:lpstr>по статьям</vt:lpstr>
      <vt:lpstr>Источники 2010-2011</vt:lpstr>
      <vt:lpstr>ДОЛГ 2009</vt:lpstr>
      <vt:lpstr>'Источники 2010-2011'!Заголовки_для_печати</vt:lpstr>
      <vt:lpstr>'по кодам'!Заголовки_для_печати</vt:lpstr>
      <vt:lpstr>'по статьям'!Заголовки_для_печати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Budget03</cp:lastModifiedBy>
  <cp:lastPrinted>2022-03-28T07:43:49Z</cp:lastPrinted>
  <dcterms:created xsi:type="dcterms:W3CDTF">2007-08-20T12:13:34Z</dcterms:created>
  <dcterms:modified xsi:type="dcterms:W3CDTF">2023-03-15T10:51:37Z</dcterms:modified>
</cp:coreProperties>
</file>